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AÇÃO COMPLETA 2020" sheetId="1" state="visible" r:id="rId2"/>
  </sheets>
  <definedNames>
    <definedName function="false" hidden="true" localSheetId="0" name="_xlnm._FilterDatabase" vbProcedure="false">'RELAÇÃO COMPLETA 2020'!$A$3:$AB$132</definedName>
    <definedName function="false" hidden="false" localSheetId="0" name="_xlnm._FilterDatabase" vbProcedure="false">'RELAÇÃO COMPLETA 2020'!$A$3:$AB$135</definedName>
    <definedName function="false" hidden="false" localSheetId="0" name="_xlnm._FilterDatabase_0_0" vbProcedure="false">'RELAÇÃO COMPLETA 2020'!$A$3:$AB$119</definedName>
    <definedName function="false" hidden="false" localSheetId="0" name="_xlnm._FilterDatabase_0_0_0" vbProcedure="false">'RELAÇÃO COMPLETA 2020'!$A$3:$AB$69</definedName>
    <definedName function="false" hidden="false" localSheetId="0" name="_xlnm._FilterDatabase_0_0_0_0" vbProcedure="false">'RELAÇÃO COMPLETA 2020'!$A$3:$AB$104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<sst xmlns="http://schemas.openxmlformats.org/spreadsheetml/2006/main" count="1303" uniqueCount="467">
  <si>
    <t xml:space="preserve">Ano</t>
  </si>
  <si>
    <t xml:space="preserve">SGP-e</t>
  </si>
  <si>
    <t xml:space="preserve">Nome do Município</t>
  </si>
  <si>
    <t xml:space="preserve">COREDEC</t>
  </si>
  <si>
    <t xml:space="preserve">ADR</t>
  </si>
  <si>
    <t xml:space="preserve">Dec Munic  nº</t>
  </si>
  <si>
    <t xml:space="preserve">Data do Decreto</t>
  </si>
  <si>
    <t xml:space="preserve">Data do desatre</t>
  </si>
  <si>
    <t xml:space="preserve">Início da vigência (Art 1º, § 2º, da IN 02/2016/MI)</t>
  </si>
  <si>
    <t xml:space="preserve">Mês</t>
  </si>
  <si>
    <t xml:space="preserve">Vigencia SE</t>
  </si>
  <si>
    <t xml:space="preserve">DIA.SEM</t>
  </si>
  <si>
    <t xml:space="preserve">Prazo Final</t>
  </si>
  <si>
    <t xml:space="preserve">Evento </t>
  </si>
  <si>
    <t xml:space="preserve">Decretação (I, II OU III)</t>
  </si>
  <si>
    <t xml:space="preserve">ESTADO</t>
  </si>
  <si>
    <t xml:space="preserve">UNIÃO</t>
  </si>
  <si>
    <t xml:space="preserve">Situação Dec/Port</t>
  </si>
  <si>
    <t xml:space="preserve">Obs 1</t>
  </si>
  <si>
    <t xml:space="preserve">Decreto Estadual</t>
  </si>
  <si>
    <t xml:space="preserve">Data do Decreto Estadual</t>
  </si>
  <si>
    <t xml:space="preserve">D.O Nº</t>
  </si>
  <si>
    <t xml:space="preserve">Data do DOE</t>
  </si>
  <si>
    <t xml:space="preserve">Pág.</t>
  </si>
  <si>
    <t xml:space="preserve">Nº Portaria de Reconhecimento</t>
  </si>
  <si>
    <t xml:space="preserve">Data da Portaria</t>
  </si>
  <si>
    <t xml:space="preserve">Diário Oficial da União Nº</t>
  </si>
  <si>
    <t xml:space="preserve">Data do D.O.U.</t>
  </si>
  <si>
    <t xml:space="preserve">Pág Nº</t>
  </si>
  <si>
    <t xml:space="preserve">SDC 0274/2020</t>
  </si>
  <si>
    <t xml:space="preserve">Abdon Batista</t>
  </si>
  <si>
    <t xml:space="preserve">Curitibanos</t>
  </si>
  <si>
    <t xml:space="preserve">Estiagem</t>
  </si>
  <si>
    <t xml:space="preserve">SE-II</t>
  </si>
  <si>
    <t xml:space="preserve">Homologado e Reconhecido</t>
  </si>
  <si>
    <t xml:space="preserve">DC 3651/2020</t>
  </si>
  <si>
    <t xml:space="preserve">Abelardo Luz</t>
  </si>
  <si>
    <t xml:space="preserve">Xanxerê</t>
  </si>
  <si>
    <t xml:space="preserve">H</t>
  </si>
  <si>
    <t xml:space="preserve">DC 0351/2020</t>
  </si>
  <si>
    <t xml:space="preserve">Agrolândia</t>
  </si>
  <si>
    <t xml:space="preserve">Rio do Sul</t>
  </si>
  <si>
    <t xml:space="preserve">DC 0243/2020</t>
  </si>
  <si>
    <t xml:space="preserve">Agronômica</t>
  </si>
  <si>
    <t xml:space="preserve">DC 2536/2020</t>
  </si>
  <si>
    <t xml:space="preserve">Água Doce</t>
  </si>
  <si>
    <t xml:space="preserve">Tornado</t>
  </si>
  <si>
    <t xml:space="preserve">DC 3752/2020</t>
  </si>
  <si>
    <t xml:space="preserve">154</t>
  </si>
  <si>
    <t xml:space="preserve">9-10</t>
  </si>
  <si>
    <t xml:space="preserve">Homologado</t>
  </si>
  <si>
    <t xml:space="preserve">DC 0296/2020</t>
  </si>
  <si>
    <t xml:space="preserve">Águas de Chapecó</t>
  </si>
  <si>
    <t xml:space="preserve">Chapecó</t>
  </si>
  <si>
    <t xml:space="preserve">1-2</t>
  </si>
  <si>
    <t xml:space="preserve">DC 3283/2020</t>
  </si>
  <si>
    <t xml:space="preserve">34-35</t>
  </si>
  <si>
    <t xml:space="preserve">DC 3442/2020</t>
  </si>
  <si>
    <t xml:space="preserve">Águas Frias</t>
  </si>
  <si>
    <t xml:space="preserve">DC 0908/2020</t>
  </si>
  <si>
    <t xml:space="preserve">Águas Mornas</t>
  </si>
  <si>
    <t xml:space="preserve">Florianópolis</t>
  </si>
  <si>
    <t xml:space="preserve">DC 0920/2020</t>
  </si>
  <si>
    <t xml:space="preserve">Alto Bela Vista</t>
  </si>
  <si>
    <t xml:space="preserve">Estiagem-</t>
  </si>
  <si>
    <t xml:space="preserve">Não Homologado</t>
  </si>
  <si>
    <t xml:space="preserve">DC 3618/2020</t>
  </si>
  <si>
    <t xml:space="preserve">Concórdia</t>
  </si>
  <si>
    <t xml:space="preserve">DC 0194/2020</t>
  </si>
  <si>
    <t xml:space="preserve">Anchieta</t>
  </si>
  <si>
    <t xml:space="preserve">São Miguel do Oeste</t>
  </si>
  <si>
    <t xml:space="preserve">DC 3475/2020</t>
  </si>
  <si>
    <t xml:space="preserve">Maravilha</t>
  </si>
  <si>
    <t xml:space="preserve">DC 0330/2020</t>
  </si>
  <si>
    <t xml:space="preserve">Arabutã</t>
  </si>
  <si>
    <t xml:space="preserve">DC 3603/2020</t>
  </si>
  <si>
    <t xml:space="preserve">SDC 0611/2020</t>
  </si>
  <si>
    <t xml:space="preserve">Arvoredo</t>
  </si>
  <si>
    <t xml:space="preserve">SE-I</t>
  </si>
  <si>
    <t xml:space="preserve">DC 3176/2020</t>
  </si>
  <si>
    <t xml:space="preserve">DC 0261/2020</t>
  </si>
  <si>
    <t xml:space="preserve">Aurora</t>
  </si>
  <si>
    <t xml:space="preserve">Seca</t>
  </si>
  <si>
    <t xml:space="preserve">DC 3081/2020</t>
  </si>
  <si>
    <t xml:space="preserve">Granizo</t>
  </si>
  <si>
    <t xml:space="preserve">Homologado e não reconhecido</t>
  </si>
  <si>
    <t xml:space="preserve">DC 3837/2020</t>
  </si>
  <si>
    <t xml:space="preserve">71</t>
  </si>
  <si>
    <t xml:space="preserve">Enxurrada</t>
  </si>
  <si>
    <t xml:space="preserve">SDC 1042/2020</t>
  </si>
  <si>
    <t xml:space="preserve">Balneário Barra do Sul</t>
  </si>
  <si>
    <t xml:space="preserve">Joinville</t>
  </si>
  <si>
    <t xml:space="preserve">Chuvas Intensas</t>
  </si>
  <si>
    <t xml:space="preserve">Homologado e Não reconhecido</t>
  </si>
  <si>
    <t xml:space="preserve">SDC 1292/2020</t>
  </si>
  <si>
    <t xml:space="preserve">Bandeirante</t>
  </si>
  <si>
    <t xml:space="preserve">DC 3164/2020</t>
  </si>
  <si>
    <t xml:space="preserve">DC 3034/2020</t>
  </si>
  <si>
    <t xml:space="preserve">Barra Bonita </t>
  </si>
  <si>
    <t xml:space="preserve">SDC 1311/2020</t>
  </si>
  <si>
    <t xml:space="preserve">Belmonte</t>
  </si>
  <si>
    <t xml:space="preserve">DC 0716/2020</t>
  </si>
  <si>
    <t xml:space="preserve">Vendaval</t>
  </si>
  <si>
    <t xml:space="preserve">DC 3134/2020</t>
  </si>
  <si>
    <t xml:space="preserve">DC 0921/2020</t>
  </si>
  <si>
    <t xml:space="preserve">Bom Jardim da Serra</t>
  </si>
  <si>
    <t xml:space="preserve">Lages</t>
  </si>
  <si>
    <t xml:space="preserve">3-4</t>
  </si>
  <si>
    <t xml:space="preserve">DC 0332/2020</t>
  </si>
  <si>
    <t xml:space="preserve">Bom Jesus</t>
  </si>
  <si>
    <t xml:space="preserve">DC 3697/2020</t>
  </si>
  <si>
    <t xml:space="preserve">DC 0915/2020</t>
  </si>
  <si>
    <t xml:space="preserve">Bom Retiro</t>
  </si>
  <si>
    <t xml:space="preserve">DC 0174/2020</t>
  </si>
  <si>
    <t xml:space="preserve">Brunópolis</t>
  </si>
  <si>
    <t xml:space="preserve">SDC 0425/2020</t>
  </si>
  <si>
    <t xml:space="preserve">Brusque</t>
  </si>
  <si>
    <t xml:space="preserve">Blumenau</t>
  </si>
  <si>
    <t xml:space="preserve">DC 0298/2020</t>
  </si>
  <si>
    <t xml:space="preserve">Caibi</t>
  </si>
  <si>
    <t xml:space="preserve">DC 0933/2020</t>
  </si>
  <si>
    <t xml:space="preserve">Campo Belo do Sul</t>
  </si>
  <si>
    <t xml:space="preserve">DC 0173/2020</t>
  </si>
  <si>
    <t xml:space="preserve">Campos Novos</t>
  </si>
  <si>
    <t xml:space="preserve">DC 0928/2020</t>
  </si>
  <si>
    <t xml:space="preserve">Capinzal</t>
  </si>
  <si>
    <t xml:space="preserve">Joaçaba</t>
  </si>
  <si>
    <t xml:space="preserve">DC 3702/2020</t>
  </si>
  <si>
    <t xml:space="preserve">177</t>
  </si>
  <si>
    <t xml:space="preserve">DC 2949/2020</t>
  </si>
  <si>
    <t xml:space="preserve">Catanduvas</t>
  </si>
  <si>
    <t xml:space="preserve">DC 0186/2020</t>
  </si>
  <si>
    <t xml:space="preserve">Celso Ramos</t>
  </si>
  <si>
    <t xml:space="preserve">DC 0863/2020</t>
  </si>
  <si>
    <t xml:space="preserve">Cerro Negro</t>
  </si>
  <si>
    <t xml:space="preserve">DC 3288/2020</t>
  </si>
  <si>
    <t xml:space="preserve">DC 0463/2020</t>
  </si>
  <si>
    <t xml:space="preserve">Cocal do Sul</t>
  </si>
  <si>
    <t xml:space="preserve">Criciúma</t>
  </si>
  <si>
    <t xml:space="preserve">SDC 1355/2020</t>
  </si>
  <si>
    <t xml:space="preserve">DC 3416/2020</t>
  </si>
  <si>
    <t xml:space="preserve">DC 3316/2020</t>
  </si>
  <si>
    <t xml:space="preserve">Coronel Freitas</t>
  </si>
  <si>
    <t xml:space="preserve">DC 3391/2020</t>
  </si>
  <si>
    <t xml:space="preserve">Coronel Martins</t>
  </si>
  <si>
    <t xml:space="preserve">2-3</t>
  </si>
  <si>
    <t xml:space="preserve">DC 0916/2020</t>
  </si>
  <si>
    <t xml:space="preserve">Correia Pinto</t>
  </si>
  <si>
    <t xml:space="preserve">DC 3465/2020</t>
  </si>
  <si>
    <t xml:space="preserve">Cunha Porã</t>
  </si>
  <si>
    <t xml:space="preserve">DC 0049/2020</t>
  </si>
  <si>
    <t xml:space="preserve">Cunhataí</t>
  </si>
  <si>
    <t xml:space="preserve">DC 3544/2020</t>
  </si>
  <si>
    <t xml:space="preserve">DC 0209/2020</t>
  </si>
  <si>
    <t xml:space="preserve">Descanso</t>
  </si>
  <si>
    <t xml:space="preserve">DC 0714/2020</t>
  </si>
  <si>
    <t xml:space="preserve">DC  3151/2020</t>
  </si>
  <si>
    <t xml:space="preserve">DC 0025/2020</t>
  </si>
  <si>
    <t xml:space="preserve">Entre Rios</t>
  </si>
  <si>
    <t xml:space="preserve">2</t>
  </si>
  <si>
    <t xml:space="preserve">DC 0918/2020</t>
  </si>
  <si>
    <t xml:space="preserve">Erval Velho</t>
  </si>
  <si>
    <t xml:space="preserve">DC 3625/2020</t>
  </si>
  <si>
    <t xml:space="preserve">DC 3803/2020</t>
  </si>
  <si>
    <t xml:space="preserve">Faxinal do Guedes</t>
  </si>
  <si>
    <t xml:space="preserve">300</t>
  </si>
  <si>
    <t xml:space="preserve">DC 3236/2020</t>
  </si>
  <si>
    <t xml:space="preserve">Flor do Sertão</t>
  </si>
  <si>
    <t xml:space="preserve">DC 0898/2020</t>
  </si>
  <si>
    <t xml:space="preserve">Formosa do Sul</t>
  </si>
  <si>
    <t xml:space="preserve">6-7</t>
  </si>
  <si>
    <t xml:space="preserve">DC 3524/2020</t>
  </si>
  <si>
    <t xml:space="preserve">5.090</t>
  </si>
  <si>
    <t xml:space="preserve">SDC 1158/2020</t>
  </si>
  <si>
    <t xml:space="preserve">Fraiburgo</t>
  </si>
  <si>
    <t xml:space="preserve">Caçador</t>
  </si>
  <si>
    <t xml:space="preserve">DC 0411/2020</t>
  </si>
  <si>
    <t xml:space="preserve">Frei Rogério</t>
  </si>
  <si>
    <t xml:space="preserve">DC 0930/2020</t>
  </si>
  <si>
    <t xml:space="preserve">Grão Pará</t>
  </si>
  <si>
    <t xml:space="preserve">Tubarão</t>
  </si>
  <si>
    <t xml:space="preserve">DC 0147/2020</t>
  </si>
  <si>
    <t xml:space="preserve">Guaraciaba</t>
  </si>
  <si>
    <t xml:space="preserve">DC 3479/2020</t>
  </si>
  <si>
    <t xml:space="preserve">SDC 0524/2020</t>
  </si>
  <si>
    <t xml:space="preserve">Guaramirim</t>
  </si>
  <si>
    <t xml:space="preserve">Jaraguá do Sul</t>
  </si>
  <si>
    <t xml:space="preserve">DC 0181/2020</t>
  </si>
  <si>
    <t xml:space="preserve">Guarujá do Sul</t>
  </si>
  <si>
    <t xml:space="preserve">DC 3564/2020 </t>
  </si>
  <si>
    <t xml:space="preserve">DC 3516/2020</t>
  </si>
  <si>
    <t xml:space="preserve">Guatambu</t>
  </si>
  <si>
    <t xml:space="preserve">DC 2539/2020</t>
  </si>
  <si>
    <t xml:space="preserve">Ibicaré</t>
  </si>
  <si>
    <t xml:space="preserve">DC 3657/2020</t>
  </si>
  <si>
    <t xml:space="preserve">86</t>
  </si>
  <si>
    <t xml:space="preserve">Ibirama</t>
  </si>
  <si>
    <t xml:space="preserve">4.622</t>
  </si>
  <si>
    <t xml:space="preserve">Enxurrada ECP</t>
  </si>
  <si>
    <t xml:space="preserve">ECP</t>
  </si>
  <si>
    <t xml:space="preserve">SDC 0784/2020</t>
  </si>
  <si>
    <t xml:space="preserve">Ilhota</t>
  </si>
  <si>
    <t xml:space="preserve">Itajaí</t>
  </si>
  <si>
    <t xml:space="preserve">DC 0318/2020</t>
  </si>
  <si>
    <t xml:space="preserve">DC 0939/2020</t>
  </si>
  <si>
    <t xml:space="preserve">Imaruí</t>
  </si>
  <si>
    <t xml:space="preserve">DC 0027/2020</t>
  </si>
  <si>
    <t xml:space="preserve">Ipira</t>
  </si>
  <si>
    <t xml:space="preserve">DC 3291/2020</t>
  </si>
  <si>
    <t xml:space="preserve">DC 0734/2020</t>
  </si>
  <si>
    <t xml:space="preserve">Ipuaçu</t>
  </si>
  <si>
    <t xml:space="preserve">DC 3728/2020</t>
  </si>
  <si>
    <t xml:space="preserve">DC 3448/2020</t>
  </si>
  <si>
    <t xml:space="preserve">Ipumirim</t>
  </si>
  <si>
    <t xml:space="preserve">DC 0303/2020</t>
  </si>
  <si>
    <t xml:space="preserve">Iraceminha</t>
  </si>
  <si>
    <t xml:space="preserve">DC 3242/2020</t>
  </si>
  <si>
    <t xml:space="preserve">DC 0909/2020</t>
  </si>
  <si>
    <t xml:space="preserve">Irani</t>
  </si>
  <si>
    <t xml:space="preserve">DC 3459/2020</t>
  </si>
  <si>
    <t xml:space="preserve">DC 0088/2020</t>
  </si>
  <si>
    <t xml:space="preserve">Irineópolis</t>
  </si>
  <si>
    <t xml:space="preserve">Canoinhas</t>
  </si>
  <si>
    <t xml:space="preserve">DC 2214/2020</t>
  </si>
  <si>
    <t xml:space="preserve">SDC 1306/2020</t>
  </si>
  <si>
    <t xml:space="preserve">Itá</t>
  </si>
  <si>
    <t xml:space="preserve">DC 3473/2020</t>
  </si>
  <si>
    <t xml:space="preserve">DC 0384/2020</t>
  </si>
  <si>
    <t xml:space="preserve">Itaiópolis</t>
  </si>
  <si>
    <t xml:space="preserve">/</t>
  </si>
  <si>
    <t xml:space="preserve">DC 145/2020</t>
  </si>
  <si>
    <t xml:space="preserve">Itapiranga</t>
  </si>
  <si>
    <t xml:space="preserve">17/18</t>
  </si>
  <si>
    <t xml:space="preserve">DC 3481/2020</t>
  </si>
  <si>
    <t xml:space="preserve">204</t>
  </si>
  <si>
    <t xml:space="preserve">SDC 0975/2020</t>
  </si>
  <si>
    <t xml:space="preserve">Itapoá</t>
  </si>
  <si>
    <t xml:space="preserve">DC 0066/2020</t>
  </si>
  <si>
    <t xml:space="preserve">Ituporanga</t>
  </si>
  <si>
    <t xml:space="preserve">DC 0038/2020</t>
  </si>
  <si>
    <t xml:space="preserve">Jaborá</t>
  </si>
  <si>
    <t xml:space="preserve">DC 3746/2020</t>
  </si>
  <si>
    <t xml:space="preserve">1.964</t>
  </si>
  <si>
    <t xml:space="preserve">DC 0937/2020</t>
  </si>
  <si>
    <t xml:space="preserve">Jardinópolis</t>
  </si>
  <si>
    <t xml:space="preserve">DC 3513/2020</t>
  </si>
  <si>
    <t xml:space="preserve">DC 0246/2020</t>
  </si>
  <si>
    <t xml:space="preserve">José Boiteux</t>
  </si>
  <si>
    <t xml:space="preserve">Taió</t>
  </si>
  <si>
    <t xml:space="preserve">SDC 1360/2020</t>
  </si>
  <si>
    <t xml:space="preserve">Laurentino</t>
  </si>
  <si>
    <t xml:space="preserve">½</t>
  </si>
  <si>
    <t xml:space="preserve">DC 0313/2020</t>
  </si>
  <si>
    <t xml:space="preserve">Lindóia do Sul</t>
  </si>
  <si>
    <t xml:space="preserve">DC 3085/2020</t>
  </si>
  <si>
    <t xml:space="preserve">´</t>
  </si>
  <si>
    <t xml:space="preserve">Granizo-</t>
  </si>
  <si>
    <t xml:space="preserve">DC 3194/2020</t>
  </si>
  <si>
    <t xml:space="preserve">Lontras</t>
  </si>
  <si>
    <t xml:space="preserve">190</t>
  </si>
  <si>
    <t xml:space="preserve">DC 0902/2020</t>
  </si>
  <si>
    <t xml:space="preserve">Major Gercino</t>
  </si>
  <si>
    <t xml:space="preserve">DC 0525/2020</t>
  </si>
  <si>
    <t xml:space="preserve">Major Vieira</t>
  </si>
  <si>
    <t xml:space="preserve">DC 0903/2020</t>
  </si>
  <si>
    <t xml:space="preserve">DC 0498/2020</t>
  </si>
  <si>
    <t xml:space="preserve">Dengue</t>
  </si>
  <si>
    <t xml:space="preserve">DC 3472/2020</t>
  </si>
  <si>
    <t xml:space="preserve">DC 0904/2020</t>
  </si>
  <si>
    <t xml:space="preserve">Modelo</t>
  </si>
  <si>
    <t xml:space="preserve">DC 3464/2020</t>
  </si>
  <si>
    <t xml:space="preserve">SDC 1406/2020</t>
  </si>
  <si>
    <t xml:space="preserve">Mondaí</t>
  </si>
  <si>
    <t xml:space="preserve">DC 3476/2020</t>
  </si>
  <si>
    <t xml:space="preserve">SDC 0782/2020</t>
  </si>
  <si>
    <t xml:space="preserve">Monte Carlo</t>
  </si>
  <si>
    <t xml:space="preserve">DC 3621/2020</t>
  </si>
  <si>
    <t xml:space="preserve">116</t>
  </si>
  <si>
    <t xml:space="preserve">SDC 1319/2020</t>
  </si>
  <si>
    <t xml:space="preserve">Navegantes</t>
  </si>
  <si>
    <t xml:space="preserve">Tornado-</t>
  </si>
  <si>
    <t xml:space="preserve">DC 0042/2020</t>
  </si>
  <si>
    <t xml:space="preserve">Nova Itaberaba</t>
  </si>
  <si>
    <t xml:space="preserve">30/062020</t>
  </si>
  <si>
    <t xml:space="preserve">DC 3177/2020</t>
  </si>
  <si>
    <t xml:space="preserve">DC 0306/2020</t>
  </si>
  <si>
    <t xml:space="preserve">Nova Trento</t>
  </si>
  <si>
    <t xml:space="preserve">DC 3750/2020</t>
  </si>
  <si>
    <t xml:space="preserve">Ouro Verde</t>
  </si>
  <si>
    <t xml:space="preserve">3494</t>
  </si>
  <si>
    <t xml:space="preserve">DC 0346/2020</t>
  </si>
  <si>
    <t xml:space="preserve">Palma Sola</t>
  </si>
  <si>
    <t xml:space="preserve">DC 3683/2020</t>
  </si>
  <si>
    <t xml:space="preserve">185</t>
  </si>
  <si>
    <t xml:space="preserve">SDC 1405/2020</t>
  </si>
  <si>
    <t xml:space="preserve">Palmitos</t>
  </si>
  <si>
    <t xml:space="preserve">DC 3243/2020</t>
  </si>
  <si>
    <t xml:space="preserve">2-3 </t>
  </si>
  <si>
    <t xml:space="preserve">DC 3144/2020</t>
  </si>
  <si>
    <t xml:space="preserve">Paraíso</t>
  </si>
  <si>
    <t xml:space="preserve">SDC 0505/2020</t>
  </si>
  <si>
    <t xml:space="preserve">Passo de Torres</t>
  </si>
  <si>
    <t xml:space="preserve">Araranguá</t>
  </si>
  <si>
    <t xml:space="preserve">DC 0090/2020</t>
  </si>
  <si>
    <t xml:space="preserve">Peritiba</t>
  </si>
  <si>
    <t xml:space="preserve">DC 3489/2020</t>
  </si>
  <si>
    <t xml:space="preserve">DC 3731/2020</t>
  </si>
  <si>
    <t xml:space="preserve">Pinhalzinho</t>
  </si>
  <si>
    <t xml:space="preserve">305</t>
  </si>
  <si>
    <t xml:space="preserve">DC 3294/2020</t>
  </si>
  <si>
    <t xml:space="preserve">Planalto Alegre</t>
  </si>
  <si>
    <t xml:space="preserve">DC 2293/2020</t>
  </si>
  <si>
    <t xml:space="preserve">Ponte Alta</t>
  </si>
  <si>
    <t xml:space="preserve">DC 3117/2020</t>
  </si>
  <si>
    <t xml:space="preserve">Ponte Alta do Norte</t>
  </si>
  <si>
    <t xml:space="preserve">SDC 1331/2020</t>
  </si>
  <si>
    <t xml:space="preserve">Presidente Castello Branco</t>
  </si>
  <si>
    <t xml:space="preserve">DC 3166/2020</t>
  </si>
  <si>
    <t xml:space="preserve">Presidente Getúlio</t>
  </si>
  <si>
    <t xml:space="preserve">261</t>
  </si>
  <si>
    <t xml:space="preserve">DC 0350/2020</t>
  </si>
  <si>
    <t xml:space="preserve">Presidente Nereu</t>
  </si>
  <si>
    <t xml:space="preserve">11-12</t>
  </si>
  <si>
    <t xml:space="preserve">DC 3482/2020</t>
  </si>
  <si>
    <t xml:space="preserve">Princesa</t>
  </si>
  <si>
    <t xml:space="preserve">DC 0221/2020</t>
  </si>
  <si>
    <t xml:space="preserve">Rancho Queimado</t>
  </si>
  <si>
    <t xml:space="preserve">DC 0696/2020</t>
  </si>
  <si>
    <t xml:space="preserve">9.545</t>
  </si>
  <si>
    <t xml:space="preserve">SDC 0364/2020</t>
  </si>
  <si>
    <t xml:space="preserve">Rio Rufino</t>
  </si>
  <si>
    <t xml:space="preserve">SDC 1330/2020</t>
  </si>
  <si>
    <t xml:space="preserve">Riqueza</t>
  </si>
  <si>
    <t xml:space="preserve">DC 3231/2020</t>
  </si>
  <si>
    <t xml:space="preserve">DC 0045/2020</t>
  </si>
  <si>
    <t xml:space="preserve">Saltinho</t>
  </si>
  <si>
    <t xml:space="preserve">DC 0977/2020</t>
  </si>
  <si>
    <t xml:space="preserve">Santa Catarina</t>
  </si>
  <si>
    <t xml:space="preserve">Vendaval-</t>
  </si>
  <si>
    <t xml:space="preserve">ECP-E</t>
  </si>
  <si>
    <t xml:space="preserve">SDC 1317/2020</t>
  </si>
  <si>
    <t xml:space="preserve">Doenças Virais-</t>
  </si>
  <si>
    <t xml:space="preserve">1-4</t>
  </si>
  <si>
    <t xml:space="preserve">SDC 1427/2020</t>
  </si>
  <si>
    <t xml:space="preserve">Santa Helena</t>
  </si>
  <si>
    <t xml:space="preserve">DC 3486/2020</t>
  </si>
  <si>
    <t xml:space="preserve">DC 0914/2020</t>
  </si>
  <si>
    <t xml:space="preserve">Santa Rosa do Sul</t>
  </si>
  <si>
    <t xml:space="preserve">SDC 1409/2020</t>
  </si>
  <si>
    <t xml:space="preserve">Santa Terezinha do Progresso</t>
  </si>
  <si>
    <t xml:space="preserve">DC 3235/2020</t>
  </si>
  <si>
    <t xml:space="preserve">DC 0039/2020</t>
  </si>
  <si>
    <t xml:space="preserve">Santiago do Sul</t>
  </si>
  <si>
    <t xml:space="preserve">DC 3394/2020</t>
  </si>
  <si>
    <t xml:space="preserve">DC 3736/2020</t>
  </si>
  <si>
    <t xml:space="preserve">São Bernardino</t>
  </si>
  <si>
    <t xml:space="preserve">249</t>
  </si>
  <si>
    <t xml:space="preserve">DC 0047/2020</t>
  </si>
  <si>
    <t xml:space="preserve">São Carlos</t>
  </si>
  <si>
    <t xml:space="preserve">DC 3480/2020</t>
  </si>
  <si>
    <t xml:space="preserve">DC 3508/2020</t>
  </si>
  <si>
    <t xml:space="preserve">São Domingos</t>
  </si>
  <si>
    <t xml:space="preserve">SDC 0962/2020</t>
  </si>
  <si>
    <t xml:space="preserve">São Francisco do Sul</t>
  </si>
  <si>
    <t xml:space="preserve">SDC 1227/2020</t>
  </si>
  <si>
    <t xml:space="preserve">São João do Oeste</t>
  </si>
  <si>
    <t xml:space="preserve">DC 0327/2020</t>
  </si>
  <si>
    <t xml:space="preserve">São Joaquim</t>
  </si>
  <si>
    <t xml:space="preserve">DC 0184/2020</t>
  </si>
  <si>
    <t xml:space="preserve">São José do Cedro</t>
  </si>
  <si>
    <t xml:space="preserve">DC 3491/2020</t>
  </si>
  <si>
    <t xml:space="preserve">DC 0314/2020</t>
  </si>
  <si>
    <t xml:space="preserve">São José do Cerrito</t>
  </si>
  <si>
    <t xml:space="preserve">.</t>
  </si>
  <si>
    <t xml:space="preserve">DC 0331/2020</t>
  </si>
  <si>
    <t xml:space="preserve">São Lourenço do Oeste</t>
  </si>
  <si>
    <t xml:space="preserve">DC 0309/2020</t>
  </si>
  <si>
    <t xml:space="preserve">São Miguel da Boa Vista</t>
  </si>
  <si>
    <t xml:space="preserve">DC 3238/2020</t>
  </si>
  <si>
    <t xml:space="preserve">SDC 1450/2020</t>
  </si>
  <si>
    <t xml:space="preserve">DC 3565/2020</t>
  </si>
  <si>
    <t xml:space="preserve">SDC 1453/2020</t>
  </si>
  <si>
    <t xml:space="preserve">Saudades</t>
  </si>
  <si>
    <t xml:space="preserve">DC 3240/2020</t>
  </si>
  <si>
    <t xml:space="preserve">DC 0065/2020</t>
  </si>
  <si>
    <t xml:space="preserve">Seara</t>
  </si>
  <si>
    <t xml:space="preserve">DC 3529/2020</t>
  </si>
  <si>
    <t xml:space="preserve">DC 0269/2020</t>
  </si>
  <si>
    <t xml:space="preserve">DC 2538/2020</t>
  </si>
  <si>
    <t xml:space="preserve">Tangará</t>
  </si>
  <si>
    <t xml:space="preserve">DC 3234/2020</t>
  </si>
  <si>
    <t xml:space="preserve">Tigrinhos</t>
  </si>
  <si>
    <t xml:space="preserve">DC 0935/2020</t>
  </si>
  <si>
    <t xml:space="preserve">Treviso</t>
  </si>
  <si>
    <t xml:space="preserve">DC 0260/2020</t>
  </si>
  <si>
    <t xml:space="preserve">Trombudo Central</t>
  </si>
  <si>
    <t xml:space="preserve">DC 0323/2020</t>
  </si>
  <si>
    <t xml:space="preserve">DC 0035/2020</t>
  </si>
  <si>
    <t xml:space="preserve">Tunápolis</t>
  </si>
  <si>
    <t xml:space="preserve">DC 3279/2020</t>
  </si>
  <si>
    <t xml:space="preserve">União do Oeste</t>
  </si>
  <si>
    <t xml:space="preserve">DC 0936/2020</t>
  </si>
  <si>
    <t xml:space="preserve">Urubici</t>
  </si>
  <si>
    <t xml:space="preserve">SDC 1157/2020</t>
  </si>
  <si>
    <t xml:space="preserve">Urupema</t>
  </si>
  <si>
    <t xml:space="preserve">DC 3749/2020</t>
  </si>
  <si>
    <t xml:space="preserve">Vargeão</t>
  </si>
  <si>
    <t xml:space="preserve">130</t>
  </si>
  <si>
    <t xml:space="preserve">DC 0185/2020</t>
  </si>
  <si>
    <t xml:space="preserve">Vargem</t>
  </si>
  <si>
    <t xml:space="preserve">DC 2449/2020</t>
  </si>
  <si>
    <t xml:space="preserve">Vargem Bonita</t>
  </si>
  <si>
    <t xml:space="preserve">Vidal Ramos</t>
  </si>
  <si>
    <t xml:space="preserve">3.423</t>
  </si>
  <si>
    <t xml:space="preserve">DC 0564/2020</t>
  </si>
  <si>
    <t xml:space="preserve">Vitor Meireles</t>
  </si>
  <si>
    <t xml:space="preserve">DC 0857/2020</t>
  </si>
  <si>
    <t xml:space="preserve">DC 3802/2020</t>
  </si>
  <si>
    <t xml:space="preserve">277</t>
  </si>
  <si>
    <t xml:space="preserve">SDC 1372/2020</t>
  </si>
  <si>
    <t xml:space="preserve">Xavantina</t>
  </si>
  <si>
    <t xml:space="preserve">DC 3417/2020</t>
  </si>
  <si>
    <t xml:space="preserve">DC 3624/2020</t>
  </si>
  <si>
    <t xml:space="preserve">Xaxim</t>
  </si>
  <si>
    <t xml:space="preserve">DC 0023/2020</t>
  </si>
  <si>
    <t xml:space="preserve">Zortéa</t>
  </si>
  <si>
    <t xml:space="preserve">DC 3511/2020</t>
  </si>
  <si>
    <t xml:space="preserve">  </t>
  </si>
  <si>
    <t xml:space="preserve">Desastres</t>
  </si>
  <si>
    <t xml:space="preserve">Qtde</t>
  </si>
  <si>
    <t xml:space="preserve">%</t>
  </si>
  <si>
    <t xml:space="preserve">Chuvas intensas</t>
  </si>
  <si>
    <t xml:space="preserve">Enxurradas</t>
  </si>
  <si>
    <t xml:space="preserve">Total de Decr por evento por município</t>
  </si>
  <si>
    <t xml:space="preserve">Evento -  ECP</t>
  </si>
  <si>
    <t xml:space="preserve">Situação Decretada</t>
  </si>
  <si>
    <t xml:space="preserve">Situação de Emergência - Nível I</t>
  </si>
  <si>
    <t xml:space="preserve">Situação de Emergência - Nível II</t>
  </si>
  <si>
    <t xml:space="preserve">Estado de Calamidade Pública - Nível III</t>
  </si>
  <si>
    <t xml:space="preserve">Total de processos</t>
  </si>
  <si>
    <t xml:space="preserve">Situação Decretada – Estadual</t>
  </si>
  <si>
    <t xml:space="preserve">Não homologado</t>
  </si>
  <si>
    <t xml:space="preserve">Homologado e reconhecido</t>
  </si>
  <si>
    <t xml:space="preserve">Total de processos </t>
  </si>
  <si>
    <t xml:space="preserve">Evento/Mês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</si>
  <si>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</si>
  <si>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</si>
  <si>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</si>
  <si>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</si>
  <si>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</si>
  <si>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</si>
  <si>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</si>
  <si>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</si>
  <si>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</si>
  <si>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</si>
  <si>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</si>
  <si>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</si>
  <si>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 de Eventos</t>
  </si>
  <si>
    <t xml:space="preserve">DIAS DA SEMANA DO DESASTRE</t>
  </si>
  <si>
    <t xml:space="preserve">1 - Domingo</t>
  </si>
  <si>
    <t xml:space="preserve">2 - Segunda-feira</t>
  </si>
  <si>
    <t xml:space="preserve">3 - Terça-feira</t>
  </si>
  <si>
    <t xml:space="preserve">4 - Quarta-feira</t>
  </si>
  <si>
    <t xml:space="preserve">5 - Quinta-feira</t>
  </si>
  <si>
    <t xml:space="preserve">6 - Sexta-feira</t>
  </si>
  <si>
    <t xml:space="preserve">7 - Sábado</t>
  </si>
  <si>
    <t xml:space="preserve">TOTAL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</si>
</sst>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"/>
    <numFmt numFmtId="167" formatCode="[$-416]d/m/yyyy"/>
    <numFmt numFmtId="168" formatCode="0"/>
    <numFmt numFmtId="169" formatCode="General"/>
    <numFmt numFmtId="170" formatCode="[$-416]dd/mm/yyyy"/>
    <numFmt numFmtId="171" formatCode="[$-416]mmm/yy"/>
    <numFmt numFmtId="172" formatCode="# ?/?"/>
    <numFmt numFmtId="173" formatCode="dd\/mm\/yyyy"/>
    <numFmt numFmtId="174" formatCode="dd/mm/yyyy"/>
    <numFmt numFmtId="175" formatCode="0.00%"/>
    <numFmt numFmtId="176" formatCode="0;[RED]0"/>
    <numFmt numFmtId="177" formatCode="0%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2E75B6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7030A0"/>
      <name val="Arial"/>
      <family val="2"/>
      <charset val="1"/>
    </font>
    <font>
      <sz val="9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FFFFFF"/>
        <bgColor rgb="FFFBE5D6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BDD7EE"/>
        <bgColor rgb="FFC5E0B4"/>
      </patternFill>
    </fill>
    <fill>
      <patternFill patternType="solid">
        <fgColor rgb="FFFF0000"/>
        <bgColor rgb="FF993300"/>
      </patternFill>
    </fill>
    <fill>
      <patternFill patternType="solid">
        <fgColor rgb="FFFBE5D6"/>
        <bgColor rgb="FFF8CBAD"/>
      </patternFill>
    </fill>
    <fill>
      <patternFill patternType="solid">
        <fgColor rgb="FFC5E0B4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1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1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1" xfId="23" applyFont="true" applyBorder="true" applyAlignment="true" applyProtection="true">
      <alignment horizontal="center" vertical="center" textRotation="180" wrapText="true" indent="0" shrinkToFit="false"/>
      <protection locked="false" hidden="false"/>
    </xf>
    <xf numFmtId="164" fontId="10" fillId="4" borderId="1" xfId="23" applyFont="true" applyBorder="true" applyAlignment="true" applyProtection="true">
      <alignment horizontal="center" vertical="center" textRotation="180" wrapText="true" indent="0" shrinkToFit="false"/>
      <protection locked="false" hidden="false"/>
    </xf>
    <xf numFmtId="164" fontId="11" fillId="4" borderId="1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4" borderId="1" xfId="23" applyFont="true" applyBorder="true" applyAlignment="true" applyProtection="true">
      <alignment horizontal="center" vertical="center" textRotation="180" wrapText="true" indent="0" shrinkToFit="false"/>
      <protection locked="false" hidden="false"/>
    </xf>
    <xf numFmtId="164" fontId="12" fillId="4" borderId="1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5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1" xfId="23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5" fontId="15" fillId="5" borderId="1" xfId="23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8" fontId="15" fillId="5" borderId="1" xfId="23" applyFont="true" applyBorder="true" applyAlignment="true" applyProtection="false">
      <alignment horizontal="center" vertical="center" textRotation="18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3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1" fillId="6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7" fillId="3" borderId="1" xfId="23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1" xfId="23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1" xfId="23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5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3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3" borderId="1" xfId="23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3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23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0" xfId="23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23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5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8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11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11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11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5" fontId="7" fillId="0" borderId="1" xfId="24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7" fillId="0" borderId="0" xfId="24" applyFont="true" applyBorder="false" applyAlignment="true" applyProtection="true">
      <alignment horizontal="left" vertical="bottom" textRotation="0" wrapText="false" indent="0" shrinkToFit="false"/>
      <protection locked="false" hidden="true"/>
    </xf>
    <xf numFmtId="164" fontId="7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false" hidden="tru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5" fontId="8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9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true"/>
    </xf>
    <xf numFmtId="164" fontId="8" fillId="11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11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9" fillId="11" borderId="1" xfId="24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7" borderId="1" xfId="24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9" fillId="0" borderId="0" xfId="24" applyFont="true" applyBorder="false" applyAlignment="true" applyProtection="true">
      <alignment horizontal="left" vertical="bottom" textRotation="0" wrapText="false" indent="0" shrinkToFit="false"/>
      <protection locked="false" hidden="true"/>
    </xf>
    <xf numFmtId="167" fontId="7" fillId="0" borderId="0" xfId="24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24" applyFont="true" applyBorder="false" applyAlignment="true" applyProtection="true">
      <alignment horizontal="left" vertical="bottom" textRotation="0" wrapText="false" indent="0" shrinkToFit="false"/>
      <protection locked="false" hidden="tru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9" fillId="0" borderId="1" xfId="24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5" fontId="9" fillId="0" borderId="1" xfId="24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24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75" fontId="9" fillId="0" borderId="0" xfId="24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64" fontId="15" fillId="7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7" borderId="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5" fillId="7" borderId="3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5" fillId="0" borderId="0" xfId="0" applyFont="true" applyBorder="false" applyAlignment="true" applyProtection="true">
      <alignment horizontal="left" vertical="bottom" textRotation="0" wrapText="true" indent="0" shrinkToFit="false"/>
      <protection locked="false" hidden="tru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5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5" fontId="5" fillId="0" borderId="3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5" fontId="8" fillId="0" borderId="1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8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1" xfId="24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75" fontId="8" fillId="0" borderId="1" xfId="0" applyFont="true" applyBorder="true" applyAlignment="true" applyProtection="true">
      <alignment horizontal="center" vertical="bottom" textRotation="0" wrapText="false" indent="0" shrinkToFit="true"/>
      <protection locked="false" hidden="true"/>
    </xf>
    <xf numFmtId="164" fontId="5" fillId="0" borderId="0" xfId="0" applyFont="true" applyBorder="false" applyAlignment="true" applyProtection="true">
      <alignment horizontal="general" vertical="bottom" textRotation="0" wrapText="false" indent="0" shrinkToFit="true"/>
      <protection locked="false" hidden="true"/>
    </xf>
    <xf numFmtId="166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8" fillId="11" borderId="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true"/>
    </xf>
    <xf numFmtId="175" fontId="5" fillId="0" borderId="1" xfId="19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5" fontId="8" fillId="11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iperlink 3" xfId="20"/>
    <cellStyle name="Normal 2" xfId="21"/>
    <cellStyle name="Normal 3 2" xfId="22"/>
    <cellStyle name="Normal_Plan1" xfId="23"/>
    <cellStyle name="Normal_TodasCulturas" xfId="24"/>
  </cellStyles>
  <dxfs count="2">
    <dxf>
      <font>
        <b val="0"/>
        <i val="0"/>
        <color rgb="FFFFFFFF"/>
      </font>
    </dxf>
    <dxf>
      <font>
        <b val="1"/>
        <i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BE5D6"/>
      <rgbColor rgb="FFCCFFFF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5E0B4"/>
      <rgbColor rgb="FFFFFF99"/>
      <rgbColor rgb="FFBFBFBF"/>
      <rgbColor rgb="FFFF99CC"/>
      <rgbColor rgb="FFCC99FF"/>
      <rgbColor rgb="FFF8CBAD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25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4" ySplit="3" topLeftCell="E130" activePane="bottomRight" state="frozen"/>
      <selection pane="topLeft" activeCell="A1" activeCellId="0" sqref="A1"/>
      <selection pane="topRight" activeCell="E1" activeCellId="0" sqref="E1"/>
      <selection pane="bottomLeft" activeCell="A130" activeCellId="0" sqref="A130"/>
      <selection pane="bottomRight" activeCell="Q16" activeCellId="0" sqref="Q16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11.78"/>
    <col collapsed="false" customWidth="true" hidden="false" outlineLevel="0" max="2" min="2" style="2" width="6.71"/>
    <col collapsed="false" customWidth="true" hidden="false" outlineLevel="0" max="3" min="3" style="2" width="14.86"/>
    <col collapsed="false" customWidth="true" hidden="false" outlineLevel="0" max="4" min="4" style="3" width="35.44"/>
    <col collapsed="false" customWidth="true" hidden="false" outlineLevel="0" max="5" min="5" style="3" width="19.23"/>
    <col collapsed="false" customWidth="true" hidden="false" outlineLevel="0" max="6" min="6" style="3" width="22.14"/>
    <col collapsed="false" customWidth="true" hidden="false" outlineLevel="0" max="7" min="7" style="4" width="7.49"/>
    <col collapsed="false" customWidth="true" hidden="false" outlineLevel="0" max="8" min="8" style="5" width="10.85"/>
    <col collapsed="false" customWidth="true" hidden="false" outlineLevel="0" max="10" min="9" style="5" width="12.71"/>
    <col collapsed="false" customWidth="true" hidden="false" outlineLevel="0" max="11" min="11" style="3" width="11.52"/>
    <col collapsed="false" customWidth="true" hidden="false" outlineLevel="0" max="12" min="12" style="3" width="4.83"/>
    <col collapsed="false" customWidth="true" hidden="false" outlineLevel="0" max="13" min="13" style="3" width="4.87"/>
    <col collapsed="false" customWidth="true" hidden="false" outlineLevel="0" max="14" min="14" style="5" width="11.2"/>
    <col collapsed="false" customWidth="true" hidden="false" outlineLevel="0" max="15" min="15" style="3" width="16.45"/>
    <col collapsed="false" customWidth="true" hidden="false" outlineLevel="0" max="16" min="16" style="3" width="4.87"/>
    <col collapsed="false" customWidth="true" hidden="false" outlineLevel="0" max="17" min="17" style="6" width="6.42"/>
    <col collapsed="false" customWidth="true" hidden="false" outlineLevel="0" max="18" min="18" style="3" width="11.11"/>
    <col collapsed="false" customWidth="true" hidden="false" outlineLevel="0" max="19" min="19" style="3" width="7.44"/>
    <col collapsed="false" customWidth="true" hidden="false" outlineLevel="0" max="20" min="20" style="5" width="11.11"/>
    <col collapsed="false" customWidth="true" hidden="false" outlineLevel="0" max="21" min="21" style="7" width="7.44"/>
    <col collapsed="false" customWidth="true" hidden="false" outlineLevel="0" max="22" min="22" style="3" width="6.42"/>
    <col collapsed="false" customWidth="true" hidden="false" outlineLevel="0" max="23" min="23" style="3" width="11.19"/>
    <col collapsed="false" customWidth="true" hidden="false" outlineLevel="0" max="24" min="24" style="4" width="5.95"/>
    <col collapsed="false" customWidth="true" hidden="false" outlineLevel="0" max="25" min="25" style="3" width="11.19"/>
    <col collapsed="false" customWidth="true" hidden="false" outlineLevel="0" max="26" min="26" style="7" width="5.86"/>
    <col collapsed="false" customWidth="true" hidden="false" outlineLevel="0" max="27" min="27" style="8" width="32"/>
    <col collapsed="false" customWidth="true" hidden="false" outlineLevel="0" max="28" min="28" style="8" width="59.57"/>
    <col collapsed="false" customWidth="false" hidden="false" outlineLevel="0" max="1019" min="29" style="8" width="9.13"/>
    <col collapsed="false" customWidth="true" hidden="false" outlineLevel="0" max="1024" min="1020" style="0" width="11.52"/>
  </cols>
  <sheetData>
    <row r="1" customFormat="false" ht="15" hidden="false" customHeight="true" outlineLevel="0" collapsed="false">
      <c r="A1" s="9"/>
      <c r="B1" s="10" t="n">
        <f aca="false">COUNTIF(B4:B68,"2019")</f>
        <v>2</v>
      </c>
      <c r="C1" s="10"/>
      <c r="D1" s="11" t="n">
        <f aca="false">D200</f>
        <v>0</v>
      </c>
      <c r="E1" s="11"/>
      <c r="F1" s="11"/>
      <c r="G1" s="12"/>
      <c r="H1" s="13"/>
      <c r="I1" s="13"/>
      <c r="J1" s="13"/>
      <c r="K1" s="11"/>
      <c r="L1" s="11"/>
      <c r="M1" s="11"/>
      <c r="N1" s="13"/>
      <c r="O1" s="14"/>
      <c r="P1" s="11" t="n">
        <f aca="false">P200</f>
        <v>101</v>
      </c>
      <c r="Q1" s="12"/>
      <c r="R1" s="11"/>
      <c r="S1" s="11"/>
      <c r="T1" s="13"/>
      <c r="U1" s="15"/>
      <c r="V1" s="11"/>
      <c r="W1" s="11"/>
      <c r="X1" s="12"/>
      <c r="Y1" s="11"/>
      <c r="Z1" s="15"/>
      <c r="AA1" s="16"/>
      <c r="AB1" s="16"/>
    </row>
    <row r="2" s="27" customFormat="true" ht="27" hidden="false" customHeight="true" outlineLevel="0" collapsed="false">
      <c r="A2" s="17" t="n">
        <f aca="false">D200</f>
        <v>0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9" t="s">
        <v>5</v>
      </c>
      <c r="H2" s="20" t="s">
        <v>6</v>
      </c>
      <c r="I2" s="19" t="s">
        <v>7</v>
      </c>
      <c r="J2" s="21" t="s">
        <v>8</v>
      </c>
      <c r="K2" s="18" t="s">
        <v>9</v>
      </c>
      <c r="L2" s="19" t="s">
        <v>10</v>
      </c>
      <c r="M2" s="19" t="s">
        <v>11</v>
      </c>
      <c r="N2" s="19" t="s">
        <v>12</v>
      </c>
      <c r="O2" s="18" t="s">
        <v>13</v>
      </c>
      <c r="P2" s="22" t="s">
        <v>14</v>
      </c>
      <c r="Q2" s="23" t="s">
        <v>15</v>
      </c>
      <c r="R2" s="23"/>
      <c r="S2" s="23"/>
      <c r="T2" s="23"/>
      <c r="U2" s="23"/>
      <c r="V2" s="24" t="s">
        <v>16</v>
      </c>
      <c r="W2" s="24"/>
      <c r="X2" s="24"/>
      <c r="Y2" s="24"/>
      <c r="Z2" s="24"/>
      <c r="AA2" s="25" t="s">
        <v>17</v>
      </c>
      <c r="AB2" s="25" t="s">
        <v>18</v>
      </c>
      <c r="AC2" s="26"/>
      <c r="AMF2" s="0"/>
      <c r="AMG2" s="0"/>
      <c r="AMH2" s="0"/>
      <c r="AMI2" s="0"/>
      <c r="AMJ2" s="0"/>
    </row>
    <row r="3" customFormat="false" ht="106.5" hidden="false" customHeight="true" outlineLevel="0" collapsed="false">
      <c r="A3" s="17"/>
      <c r="B3" s="18"/>
      <c r="C3" s="18"/>
      <c r="D3" s="18"/>
      <c r="E3" s="18"/>
      <c r="F3" s="18"/>
      <c r="G3" s="19"/>
      <c r="H3" s="20"/>
      <c r="I3" s="19"/>
      <c r="J3" s="21"/>
      <c r="K3" s="18"/>
      <c r="L3" s="19"/>
      <c r="M3" s="19"/>
      <c r="N3" s="19"/>
      <c r="O3" s="18"/>
      <c r="P3" s="22"/>
      <c r="Q3" s="19" t="s">
        <v>19</v>
      </c>
      <c r="R3" s="19" t="s">
        <v>20</v>
      </c>
      <c r="S3" s="18" t="s">
        <v>21</v>
      </c>
      <c r="T3" s="18" t="s">
        <v>22</v>
      </c>
      <c r="U3" s="18" t="s">
        <v>23</v>
      </c>
      <c r="V3" s="28" t="s">
        <v>24</v>
      </c>
      <c r="W3" s="28" t="s">
        <v>25</v>
      </c>
      <c r="X3" s="29" t="s">
        <v>26</v>
      </c>
      <c r="Y3" s="28" t="s">
        <v>27</v>
      </c>
      <c r="Z3" s="30" t="s">
        <v>28</v>
      </c>
      <c r="AA3" s="25"/>
      <c r="AB3" s="25"/>
      <c r="AC3" s="26"/>
    </row>
    <row r="4" customFormat="false" ht="13.3" hidden="false" customHeight="false" outlineLevel="0" collapsed="false">
      <c r="A4" s="31" t="n">
        <v>1</v>
      </c>
      <c r="B4" s="32" t="n">
        <v>2020</v>
      </c>
      <c r="C4" s="32" t="s">
        <v>29</v>
      </c>
      <c r="D4" s="33" t="s">
        <v>30</v>
      </c>
      <c r="E4" s="34" t="s">
        <v>31</v>
      </c>
      <c r="F4" s="34"/>
      <c r="G4" s="35" t="n">
        <v>2</v>
      </c>
      <c r="H4" s="36" t="n">
        <v>43838</v>
      </c>
      <c r="I4" s="36" t="n">
        <v>43838</v>
      </c>
      <c r="J4" s="37" t="n">
        <f aca="false">H4</f>
        <v>43838</v>
      </c>
      <c r="K4" s="38" t="n">
        <v>43831</v>
      </c>
      <c r="L4" s="39" t="n">
        <v>180</v>
      </c>
      <c r="M4" s="40" t="n">
        <f aca="false">WEEKDAY(I4,1)</f>
        <v>4</v>
      </c>
      <c r="N4" s="41" t="n">
        <f aca="false">SUM(J4+L4)</f>
        <v>44018</v>
      </c>
      <c r="O4" s="42" t="s">
        <v>32</v>
      </c>
      <c r="P4" s="43" t="s">
        <v>33</v>
      </c>
      <c r="Q4" s="44" t="n">
        <v>445</v>
      </c>
      <c r="R4" s="45" t="n">
        <v>43858</v>
      </c>
      <c r="S4" s="46" t="n">
        <v>21191</v>
      </c>
      <c r="T4" s="47" t="n">
        <v>43859</v>
      </c>
      <c r="U4" s="14" t="n">
        <v>5</v>
      </c>
      <c r="V4" s="48" t="n">
        <v>359</v>
      </c>
      <c r="W4" s="49" t="n">
        <v>43882</v>
      </c>
      <c r="X4" s="50" t="n">
        <v>38</v>
      </c>
      <c r="Y4" s="51" t="n">
        <v>43887</v>
      </c>
      <c r="Z4" s="50" t="n">
        <v>6</v>
      </c>
      <c r="AA4" s="52" t="s">
        <v>34</v>
      </c>
      <c r="AB4" s="52"/>
    </row>
    <row r="5" customFormat="false" ht="13.3" hidden="false" customHeight="false" outlineLevel="0" collapsed="false">
      <c r="A5" s="31" t="n">
        <v>2</v>
      </c>
      <c r="B5" s="53" t="n">
        <v>2020</v>
      </c>
      <c r="C5" s="53" t="s">
        <v>35</v>
      </c>
      <c r="D5" s="54" t="s">
        <v>36</v>
      </c>
      <c r="E5" s="34" t="s">
        <v>37</v>
      </c>
      <c r="F5" s="34"/>
      <c r="G5" s="55" t="n">
        <v>322</v>
      </c>
      <c r="H5" s="56" t="n">
        <v>44141</v>
      </c>
      <c r="I5" s="56" t="n">
        <v>44141</v>
      </c>
      <c r="J5" s="57" t="n">
        <f aca="false">H5</f>
        <v>44141</v>
      </c>
      <c r="K5" s="58" t="n">
        <v>44136</v>
      </c>
      <c r="L5" s="59" t="n">
        <v>180</v>
      </c>
      <c r="M5" s="40" t="n">
        <f aca="false">WEEKDAY(I5,1)</f>
        <v>6</v>
      </c>
      <c r="N5" s="41" t="n">
        <f aca="false">SUM(J5+L5)</f>
        <v>44321</v>
      </c>
      <c r="O5" s="60" t="s">
        <v>32</v>
      </c>
      <c r="P5" s="61" t="s">
        <v>33</v>
      </c>
      <c r="Q5" s="62" t="n">
        <v>1012</v>
      </c>
      <c r="R5" s="45" t="n">
        <v>44180</v>
      </c>
      <c r="S5" s="62" t="n">
        <v>21419</v>
      </c>
      <c r="T5" s="63" t="n">
        <v>44181</v>
      </c>
      <c r="U5" s="64" t="n">
        <v>2</v>
      </c>
      <c r="V5" s="62" t="n">
        <v>3181</v>
      </c>
      <c r="W5" s="65" t="n">
        <v>44183</v>
      </c>
      <c r="X5" s="66" t="n">
        <v>243</v>
      </c>
      <c r="Y5" s="67" t="n">
        <v>44186</v>
      </c>
      <c r="Z5" s="50" t="n">
        <v>42</v>
      </c>
      <c r="AA5" s="68" t="s">
        <v>34</v>
      </c>
      <c r="AB5" s="52" t="s">
        <v>38</v>
      </c>
    </row>
    <row r="6" customFormat="false" ht="13.3" hidden="false" customHeight="false" outlineLevel="0" collapsed="false">
      <c r="A6" s="31" t="n">
        <v>3</v>
      </c>
      <c r="B6" s="32" t="n">
        <v>2020</v>
      </c>
      <c r="C6" s="32" t="s">
        <v>39</v>
      </c>
      <c r="D6" s="33" t="s">
        <v>40</v>
      </c>
      <c r="E6" s="34" t="s">
        <v>41</v>
      </c>
      <c r="F6" s="34"/>
      <c r="G6" s="35" t="n">
        <v>25</v>
      </c>
      <c r="H6" s="36" t="n">
        <v>43901</v>
      </c>
      <c r="I6" s="69" t="n">
        <v>43901</v>
      </c>
      <c r="J6" s="37" t="n">
        <f aca="false">H6</f>
        <v>43901</v>
      </c>
      <c r="K6" s="38" t="n">
        <v>43891</v>
      </c>
      <c r="L6" s="39" t="n">
        <v>180</v>
      </c>
      <c r="M6" s="40" t="n">
        <f aca="false">WEEKDAY(I6,1)</f>
        <v>4</v>
      </c>
      <c r="N6" s="41" t="n">
        <f aca="false">SUM(J6+L6)</f>
        <v>44081</v>
      </c>
      <c r="O6" s="42" t="s">
        <v>32</v>
      </c>
      <c r="P6" s="43" t="s">
        <v>33</v>
      </c>
      <c r="Q6" s="44" t="n">
        <v>661</v>
      </c>
      <c r="R6" s="45" t="n">
        <v>43998</v>
      </c>
      <c r="S6" s="46" t="n">
        <v>21289</v>
      </c>
      <c r="T6" s="47" t="n">
        <v>43998</v>
      </c>
      <c r="U6" s="14" t="n">
        <v>18</v>
      </c>
      <c r="V6" s="62" t="n">
        <v>1804</v>
      </c>
      <c r="W6" s="51" t="n">
        <v>44007</v>
      </c>
      <c r="X6" s="50" t="n">
        <v>121</v>
      </c>
      <c r="Y6" s="51" t="n">
        <v>44008</v>
      </c>
      <c r="Z6" s="50" t="n">
        <v>12</v>
      </c>
      <c r="AA6" s="52" t="s">
        <v>34</v>
      </c>
      <c r="AB6" s="52"/>
    </row>
    <row r="7" customFormat="false" ht="13.3" hidden="false" customHeight="false" outlineLevel="0" collapsed="false">
      <c r="A7" s="31" t="n">
        <v>4</v>
      </c>
      <c r="B7" s="53" t="n">
        <v>2020</v>
      </c>
      <c r="C7" s="53" t="s">
        <v>42</v>
      </c>
      <c r="D7" s="54" t="s">
        <v>43</v>
      </c>
      <c r="E7" s="34" t="s">
        <v>41</v>
      </c>
      <c r="F7" s="34"/>
      <c r="G7" s="55" t="n">
        <v>47</v>
      </c>
      <c r="H7" s="56" t="n">
        <v>43957</v>
      </c>
      <c r="I7" s="56" t="n">
        <v>43956</v>
      </c>
      <c r="J7" s="57" t="n">
        <f aca="false">H7</f>
        <v>43957</v>
      </c>
      <c r="K7" s="58" t="n">
        <v>43952</v>
      </c>
      <c r="L7" s="59" t="n">
        <v>180</v>
      </c>
      <c r="M7" s="40" t="n">
        <f aca="false">WEEKDAY(I7,1)</f>
        <v>3</v>
      </c>
      <c r="N7" s="41" t="n">
        <f aca="false">SUM(J7+L7)</f>
        <v>44137</v>
      </c>
      <c r="O7" s="42" t="s">
        <v>32</v>
      </c>
      <c r="P7" s="43" t="s">
        <v>33</v>
      </c>
      <c r="Q7" s="62" t="n">
        <v>731</v>
      </c>
      <c r="R7" s="45" t="n">
        <v>44033</v>
      </c>
      <c r="S7" s="62" t="n">
        <v>21314</v>
      </c>
      <c r="T7" s="63" t="n">
        <v>44033</v>
      </c>
      <c r="U7" s="64" t="n">
        <v>11</v>
      </c>
      <c r="V7" s="62" t="n">
        <v>2068</v>
      </c>
      <c r="W7" s="63" t="n">
        <v>44041</v>
      </c>
      <c r="X7" s="50" t="n">
        <v>145</v>
      </c>
      <c r="Y7" s="51" t="n">
        <v>44042</v>
      </c>
      <c r="Z7" s="50" t="n">
        <v>20</v>
      </c>
      <c r="AA7" s="68" t="s">
        <v>34</v>
      </c>
      <c r="AB7" s="52"/>
    </row>
    <row r="8" customFormat="false" ht="13.3" hidden="false" customHeight="false" outlineLevel="0" collapsed="false">
      <c r="A8" s="31" t="n">
        <v>5</v>
      </c>
      <c r="B8" s="53" t="n">
        <v>2020</v>
      </c>
      <c r="C8" s="53" t="s">
        <v>44</v>
      </c>
      <c r="D8" s="54" t="s">
        <v>45</v>
      </c>
      <c r="E8" s="34"/>
      <c r="F8" s="34"/>
      <c r="G8" s="55" t="n">
        <v>117</v>
      </c>
      <c r="H8" s="56" t="n">
        <v>44060</v>
      </c>
      <c r="I8" s="56" t="n">
        <v>44057</v>
      </c>
      <c r="J8" s="57" t="n">
        <f aca="false">H8</f>
        <v>44060</v>
      </c>
      <c r="K8" s="58" t="n">
        <v>44044</v>
      </c>
      <c r="L8" s="59" t="n">
        <v>180</v>
      </c>
      <c r="M8" s="40" t="n">
        <f aca="false">WEEKDAY(I8,1)</f>
        <v>6</v>
      </c>
      <c r="N8" s="41" t="n">
        <f aca="false">SUM(J8+L8)</f>
        <v>44240</v>
      </c>
      <c r="O8" s="42" t="s">
        <v>46</v>
      </c>
      <c r="P8" s="61" t="s">
        <v>33</v>
      </c>
      <c r="Q8" s="62" t="n">
        <v>828</v>
      </c>
      <c r="R8" s="45" t="n">
        <v>44085</v>
      </c>
      <c r="S8" s="62" t="n">
        <v>21352</v>
      </c>
      <c r="T8" s="63" t="n">
        <v>44088</v>
      </c>
      <c r="U8" s="64" t="n">
        <v>1</v>
      </c>
      <c r="V8" s="62" t="n">
        <v>2716</v>
      </c>
      <c r="W8" s="51" t="n">
        <v>44127</v>
      </c>
      <c r="X8" s="50" t="n">
        <v>206</v>
      </c>
      <c r="Y8" s="51" t="n">
        <v>44131</v>
      </c>
      <c r="Z8" s="50" t="n">
        <v>25</v>
      </c>
      <c r="AA8" s="68" t="s">
        <v>34</v>
      </c>
      <c r="AB8" s="52"/>
    </row>
    <row r="9" customFormat="false" ht="13.3" hidden="false" customHeight="false" outlineLevel="0" collapsed="false">
      <c r="A9" s="31" t="n">
        <v>6</v>
      </c>
      <c r="B9" s="53" t="n">
        <v>2020</v>
      </c>
      <c r="C9" s="53" t="s">
        <v>47</v>
      </c>
      <c r="D9" s="54" t="s">
        <v>45</v>
      </c>
      <c r="E9" s="34" t="s">
        <v>31</v>
      </c>
      <c r="F9" s="70"/>
      <c r="G9" s="71" t="s">
        <v>48</v>
      </c>
      <c r="H9" s="56" t="n">
        <v>44145</v>
      </c>
      <c r="I9" s="56" t="n">
        <v>44145</v>
      </c>
      <c r="J9" s="57" t="n">
        <f aca="false">H9</f>
        <v>44145</v>
      </c>
      <c r="K9" s="58" t="n">
        <v>44136</v>
      </c>
      <c r="L9" s="59" t="n">
        <v>180</v>
      </c>
      <c r="M9" s="40" t="n">
        <f aca="false">WEEKDAY(I9,1)</f>
        <v>3</v>
      </c>
      <c r="N9" s="41" t="n">
        <f aca="false">SUM(J9+L9)</f>
        <v>44325</v>
      </c>
      <c r="O9" s="60" t="s">
        <v>32</v>
      </c>
      <c r="P9" s="61" t="s">
        <v>33</v>
      </c>
      <c r="Q9" s="62" t="n">
        <v>1049</v>
      </c>
      <c r="R9" s="45" t="n">
        <v>44193</v>
      </c>
      <c r="S9" s="62" t="n">
        <v>21245</v>
      </c>
      <c r="T9" s="63" t="n">
        <v>44193</v>
      </c>
      <c r="U9" s="64" t="s">
        <v>49</v>
      </c>
      <c r="V9" s="0"/>
      <c r="W9" s="0"/>
      <c r="X9" s="0"/>
      <c r="Y9" s="0"/>
      <c r="Z9" s="50"/>
      <c r="AA9" s="68" t="s">
        <v>50</v>
      </c>
      <c r="AB9" s="52"/>
    </row>
    <row r="10" customFormat="false" ht="13.3" hidden="false" customHeight="false" outlineLevel="0" collapsed="false">
      <c r="A10" s="31" t="n">
        <v>7</v>
      </c>
      <c r="B10" s="53" t="n">
        <v>2020</v>
      </c>
      <c r="C10" s="53" t="s">
        <v>51</v>
      </c>
      <c r="D10" s="54" t="s">
        <v>52</v>
      </c>
      <c r="E10" s="34" t="s">
        <v>53</v>
      </c>
      <c r="F10" s="34"/>
      <c r="G10" s="55" t="n">
        <v>43</v>
      </c>
      <c r="H10" s="56" t="n">
        <v>43920</v>
      </c>
      <c r="I10" s="56" t="n">
        <v>43921</v>
      </c>
      <c r="J10" s="57" t="n">
        <f aca="false">H10</f>
        <v>43920</v>
      </c>
      <c r="K10" s="58" t="n">
        <v>43891</v>
      </c>
      <c r="L10" s="59" t="n">
        <v>180</v>
      </c>
      <c r="M10" s="40" t="n">
        <f aca="false">WEEKDAY(I10,1)</f>
        <v>3</v>
      </c>
      <c r="N10" s="41" t="n">
        <f aca="false">SUM(J10+L10)</f>
        <v>44100</v>
      </c>
      <c r="O10" s="60" t="s">
        <v>32</v>
      </c>
      <c r="P10" s="61" t="s">
        <v>33</v>
      </c>
      <c r="Q10" s="62" t="n">
        <v>791</v>
      </c>
      <c r="R10" s="45" t="n">
        <v>44057</v>
      </c>
      <c r="S10" s="62" t="n">
        <v>21332</v>
      </c>
      <c r="T10" s="63" t="n">
        <v>44057</v>
      </c>
      <c r="U10" s="64" t="s">
        <v>54</v>
      </c>
      <c r="V10" s="62" t="n">
        <v>2298</v>
      </c>
      <c r="W10" s="72" t="n">
        <v>44070</v>
      </c>
      <c r="X10" s="50" t="n">
        <v>167</v>
      </c>
      <c r="Y10" s="51" t="n">
        <v>44074</v>
      </c>
      <c r="Z10" s="50" t="n">
        <v>12</v>
      </c>
      <c r="AA10" s="68" t="s">
        <v>34</v>
      </c>
      <c r="AB10" s="52"/>
    </row>
    <row r="11" customFormat="false" ht="13.3" hidden="false" customHeight="false" outlineLevel="0" collapsed="false">
      <c r="A11" s="31" t="n">
        <v>8</v>
      </c>
      <c r="B11" s="53" t="n">
        <v>2020</v>
      </c>
      <c r="C11" s="53" t="s">
        <v>55</v>
      </c>
      <c r="D11" s="54" t="s">
        <v>52</v>
      </c>
      <c r="E11" s="34" t="s">
        <v>53</v>
      </c>
      <c r="F11" s="34"/>
      <c r="G11" s="55" t="n">
        <v>164</v>
      </c>
      <c r="H11" s="56" t="n">
        <v>44109</v>
      </c>
      <c r="I11" s="56" t="n">
        <v>44109</v>
      </c>
      <c r="J11" s="57" t="n">
        <f aca="false">H11</f>
        <v>44109</v>
      </c>
      <c r="K11" s="58" t="n">
        <v>44105</v>
      </c>
      <c r="L11" s="59" t="n">
        <v>180</v>
      </c>
      <c r="M11" s="40" t="n">
        <f aca="false">WEEKDAY(I11,1)</f>
        <v>2</v>
      </c>
      <c r="N11" s="41" t="n">
        <v>0</v>
      </c>
      <c r="O11" s="60" t="s">
        <v>32</v>
      </c>
      <c r="P11" s="61" t="s">
        <v>33</v>
      </c>
      <c r="Q11" s="62" t="n">
        <v>972</v>
      </c>
      <c r="R11" s="45" t="n">
        <v>44172</v>
      </c>
      <c r="S11" s="62" t="n">
        <v>21413</v>
      </c>
      <c r="T11" s="63" t="n">
        <v>44173</v>
      </c>
      <c r="U11" s="64" t="n">
        <v>3</v>
      </c>
      <c r="V11" s="62" t="n">
        <v>3140</v>
      </c>
      <c r="W11" s="72" t="n">
        <v>44180</v>
      </c>
      <c r="X11" s="50" t="n">
        <v>240</v>
      </c>
      <c r="Y11" s="51" t="n">
        <v>44181</v>
      </c>
      <c r="Z11" s="66" t="s">
        <v>56</v>
      </c>
      <c r="AA11" s="68" t="s">
        <v>34</v>
      </c>
      <c r="AB11" s="68"/>
    </row>
    <row r="12" customFormat="false" ht="13.3" hidden="false" customHeight="false" outlineLevel="0" collapsed="false">
      <c r="A12" s="31" t="n">
        <v>9</v>
      </c>
      <c r="B12" s="53" t="n">
        <v>2020</v>
      </c>
      <c r="C12" s="53" t="s">
        <v>57</v>
      </c>
      <c r="D12" s="54" t="s">
        <v>58</v>
      </c>
      <c r="E12" s="34" t="s">
        <v>53</v>
      </c>
      <c r="F12" s="34"/>
      <c r="G12" s="55" t="n">
        <v>258</v>
      </c>
      <c r="H12" s="56" t="n">
        <v>44141</v>
      </c>
      <c r="I12" s="56" t="n">
        <v>44141</v>
      </c>
      <c r="J12" s="57" t="n">
        <f aca="false">H12</f>
        <v>44141</v>
      </c>
      <c r="K12" s="58" t="n">
        <v>44136</v>
      </c>
      <c r="L12" s="59" t="n">
        <v>180</v>
      </c>
      <c r="M12" s="40" t="n">
        <f aca="false">WEEKDAY(I12,1)</f>
        <v>6</v>
      </c>
      <c r="N12" s="41" t="n">
        <f aca="false">SUM(J12+L12)</f>
        <v>44321</v>
      </c>
      <c r="O12" s="60" t="s">
        <v>32</v>
      </c>
      <c r="P12" s="61" t="s">
        <v>33</v>
      </c>
      <c r="Q12" s="62" t="n">
        <v>1006</v>
      </c>
      <c r="R12" s="45" t="n">
        <v>44180</v>
      </c>
      <c r="S12" s="62" t="n">
        <v>21419</v>
      </c>
      <c r="T12" s="63" t="n">
        <v>44181</v>
      </c>
      <c r="U12" s="64" t="n">
        <v>1</v>
      </c>
      <c r="V12" s="62" t="n">
        <v>3181</v>
      </c>
      <c r="W12" s="65" t="n">
        <v>44183</v>
      </c>
      <c r="X12" s="66" t="n">
        <v>243</v>
      </c>
      <c r="Y12" s="67" t="n">
        <v>44186</v>
      </c>
      <c r="Z12" s="50" t="n">
        <v>42</v>
      </c>
      <c r="AA12" s="68" t="s">
        <v>34</v>
      </c>
      <c r="AB12" s="68"/>
    </row>
    <row r="13" customFormat="false" ht="13.3" hidden="false" customHeight="false" outlineLevel="0" collapsed="false">
      <c r="A13" s="31" t="n">
        <v>10</v>
      </c>
      <c r="B13" s="53" t="n">
        <v>2020</v>
      </c>
      <c r="C13" s="53" t="s">
        <v>59</v>
      </c>
      <c r="D13" s="54" t="s">
        <v>60</v>
      </c>
      <c r="E13" s="34" t="s">
        <v>61</v>
      </c>
      <c r="F13" s="34"/>
      <c r="G13" s="55" t="n">
        <v>44</v>
      </c>
      <c r="H13" s="56" t="n">
        <v>43977</v>
      </c>
      <c r="I13" s="56" t="n">
        <v>43973</v>
      </c>
      <c r="J13" s="57" t="n">
        <f aca="false">H13</f>
        <v>43977</v>
      </c>
      <c r="K13" s="58" t="n">
        <v>43952</v>
      </c>
      <c r="L13" s="59" t="n">
        <v>180</v>
      </c>
      <c r="M13" s="40" t="n">
        <f aca="false">WEEKDAY(I13,1)</f>
        <v>6</v>
      </c>
      <c r="N13" s="41" t="n">
        <f aca="false">SUM(J13+L13)</f>
        <v>44157</v>
      </c>
      <c r="O13" s="42" t="s">
        <v>32</v>
      </c>
      <c r="P13" s="61" t="s">
        <v>33</v>
      </c>
      <c r="Q13" s="62" t="n">
        <v>749</v>
      </c>
      <c r="R13" s="45" t="n">
        <v>44041</v>
      </c>
      <c r="S13" s="62" t="n">
        <v>21320</v>
      </c>
      <c r="T13" s="63" t="n">
        <v>44041</v>
      </c>
      <c r="U13" s="64" t="n">
        <v>3</v>
      </c>
      <c r="V13" s="62" t="n">
        <v>2118</v>
      </c>
      <c r="W13" s="72" t="n">
        <v>44048</v>
      </c>
      <c r="X13" s="50" t="n">
        <v>151</v>
      </c>
      <c r="Y13" s="51" t="n">
        <v>44050</v>
      </c>
      <c r="Z13" s="50" t="n">
        <v>10</v>
      </c>
      <c r="AA13" s="68" t="s">
        <v>34</v>
      </c>
      <c r="AB13" s="52"/>
    </row>
    <row r="14" customFormat="false" ht="13.3" hidden="false" customHeight="false" outlineLevel="0" collapsed="false">
      <c r="A14" s="31" t="n">
        <v>11</v>
      </c>
      <c r="B14" s="53" t="n">
        <v>2020</v>
      </c>
      <c r="C14" s="53" t="s">
        <v>62</v>
      </c>
      <c r="D14" s="54" t="s">
        <v>63</v>
      </c>
      <c r="E14" s="34"/>
      <c r="F14" s="34"/>
      <c r="G14" s="55" t="n">
        <v>2987</v>
      </c>
      <c r="H14" s="56" t="n">
        <v>43922</v>
      </c>
      <c r="I14" s="56" t="n">
        <v>43922</v>
      </c>
      <c r="J14" s="57" t="n">
        <f aca="false">H14</f>
        <v>43922</v>
      </c>
      <c r="K14" s="58" t="n">
        <v>43922</v>
      </c>
      <c r="L14" s="59" t="n">
        <v>180</v>
      </c>
      <c r="M14" s="40" t="n">
        <f aca="false">WEEKDAY(I14,1)</f>
        <v>4</v>
      </c>
      <c r="N14" s="41" t="n">
        <f aca="false">SUM(J14+L14)</f>
        <v>44102</v>
      </c>
      <c r="O14" s="73" t="s">
        <v>64</v>
      </c>
      <c r="P14" s="61" t="s">
        <v>33</v>
      </c>
      <c r="Q14" s="62"/>
      <c r="R14" s="45"/>
      <c r="S14" s="62"/>
      <c r="T14" s="63"/>
      <c r="U14" s="64"/>
      <c r="V14" s="0"/>
      <c r="W14" s="0"/>
      <c r="X14" s="0"/>
      <c r="Y14" s="0"/>
      <c r="Z14" s="0"/>
      <c r="AA14" s="68" t="s">
        <v>65</v>
      </c>
      <c r="AB14" s="68"/>
    </row>
    <row r="15" customFormat="false" ht="13.3" hidden="false" customHeight="false" outlineLevel="0" collapsed="false">
      <c r="A15" s="31" t="n">
        <v>12</v>
      </c>
      <c r="B15" s="53" t="n">
        <v>2020</v>
      </c>
      <c r="C15" s="53" t="s">
        <v>66</v>
      </c>
      <c r="D15" s="54" t="s">
        <v>63</v>
      </c>
      <c r="E15" s="34" t="s">
        <v>67</v>
      </c>
      <c r="F15" s="34"/>
      <c r="G15" s="55" t="n">
        <v>3120</v>
      </c>
      <c r="H15" s="56" t="n">
        <v>44141</v>
      </c>
      <c r="I15" s="56" t="n">
        <v>44141</v>
      </c>
      <c r="J15" s="57" t="n">
        <f aca="false">H15</f>
        <v>44141</v>
      </c>
      <c r="K15" s="58" t="n">
        <v>44136</v>
      </c>
      <c r="L15" s="59" t="n">
        <v>180</v>
      </c>
      <c r="M15" s="40" t="n">
        <f aca="false">WEEKDAY(I15,1)</f>
        <v>6</v>
      </c>
      <c r="N15" s="41" t="n">
        <f aca="false">SUM(J15+L15)</f>
        <v>44321</v>
      </c>
      <c r="O15" s="60" t="s">
        <v>32</v>
      </c>
      <c r="P15" s="61" t="s">
        <v>33</v>
      </c>
      <c r="Q15" s="62" t="n">
        <v>986</v>
      </c>
      <c r="R15" s="45" t="n">
        <v>44176</v>
      </c>
      <c r="S15" s="62" t="n">
        <v>21417</v>
      </c>
      <c r="T15" s="63" t="n">
        <v>44179</v>
      </c>
      <c r="U15" s="64" t="n">
        <v>2</v>
      </c>
      <c r="V15" s="62" t="n">
        <v>3153</v>
      </c>
      <c r="W15" s="72" t="n">
        <v>44181</v>
      </c>
      <c r="X15" s="50" t="n">
        <v>242</v>
      </c>
      <c r="Y15" s="51" t="n">
        <v>44183</v>
      </c>
      <c r="Z15" s="50" t="n">
        <v>22</v>
      </c>
      <c r="AA15" s="68" t="s">
        <v>34</v>
      </c>
      <c r="AB15" s="68"/>
    </row>
    <row r="16" customFormat="false" ht="13.3" hidden="false" customHeight="false" outlineLevel="0" collapsed="false">
      <c r="A16" s="31" t="n">
        <v>13</v>
      </c>
      <c r="B16" s="32" t="n">
        <v>2020</v>
      </c>
      <c r="C16" s="53" t="s">
        <v>68</v>
      </c>
      <c r="D16" s="54" t="s">
        <v>69</v>
      </c>
      <c r="E16" s="34" t="s">
        <v>70</v>
      </c>
      <c r="F16" s="34"/>
      <c r="G16" s="55" t="n">
        <v>67</v>
      </c>
      <c r="H16" s="74" t="n">
        <v>43948</v>
      </c>
      <c r="I16" s="74" t="n">
        <v>43948</v>
      </c>
      <c r="J16" s="57" t="n">
        <f aca="false">H16</f>
        <v>43948</v>
      </c>
      <c r="K16" s="75" t="n">
        <v>43922</v>
      </c>
      <c r="L16" s="59" t="n">
        <v>180</v>
      </c>
      <c r="M16" s="40" t="n">
        <f aca="false">WEEKDAY(I16,1)</f>
        <v>2</v>
      </c>
      <c r="N16" s="41" t="n">
        <f aca="false">SUM(J16+L16)</f>
        <v>44128</v>
      </c>
      <c r="O16" s="42" t="s">
        <v>32</v>
      </c>
      <c r="P16" s="43" t="s">
        <v>33</v>
      </c>
      <c r="Q16" s="62" t="n">
        <v>694</v>
      </c>
      <c r="R16" s="45" t="n">
        <v>44012</v>
      </c>
      <c r="S16" s="62" t="n">
        <v>21299</v>
      </c>
      <c r="T16" s="63" t="n">
        <v>44012</v>
      </c>
      <c r="U16" s="64" t="n">
        <v>1</v>
      </c>
      <c r="V16" s="62" t="n">
        <v>2035</v>
      </c>
      <c r="W16" s="51" t="n">
        <v>44039</v>
      </c>
      <c r="X16" s="50" t="n">
        <v>143</v>
      </c>
      <c r="Y16" s="51" t="n">
        <v>44040</v>
      </c>
      <c r="Z16" s="50" t="n">
        <v>11</v>
      </c>
      <c r="AA16" s="68" t="s">
        <v>34</v>
      </c>
      <c r="AB16" s="52"/>
    </row>
    <row r="17" customFormat="false" ht="13.3" hidden="false" customHeight="false" outlineLevel="0" collapsed="false">
      <c r="A17" s="31" t="n">
        <v>14</v>
      </c>
      <c r="B17" s="53" t="n">
        <v>2020</v>
      </c>
      <c r="C17" s="53" t="s">
        <v>71</v>
      </c>
      <c r="D17" s="54" t="s">
        <v>69</v>
      </c>
      <c r="E17" s="34" t="s">
        <v>72</v>
      </c>
      <c r="F17" s="34"/>
      <c r="G17" s="55" t="n">
        <v>200</v>
      </c>
      <c r="H17" s="56" t="n">
        <v>44131</v>
      </c>
      <c r="I17" s="56" t="n">
        <v>44131</v>
      </c>
      <c r="J17" s="57" t="n">
        <f aca="false">H17</f>
        <v>44131</v>
      </c>
      <c r="K17" s="58" t="n">
        <v>44105</v>
      </c>
      <c r="L17" s="59" t="n">
        <v>180</v>
      </c>
      <c r="M17" s="40" t="n">
        <f aca="false">WEEKDAY(I17,1)</f>
        <v>3</v>
      </c>
      <c r="N17" s="41" t="n">
        <f aca="false">SUM(J17+L17)</f>
        <v>44311</v>
      </c>
      <c r="O17" s="60" t="s">
        <v>32</v>
      </c>
      <c r="P17" s="61" t="s">
        <v>33</v>
      </c>
      <c r="Q17" s="62" t="n">
        <v>992</v>
      </c>
      <c r="R17" s="45" t="n">
        <v>44176</v>
      </c>
      <c r="S17" s="62" t="n">
        <v>21417</v>
      </c>
      <c r="T17" s="63" t="n">
        <v>44179</v>
      </c>
      <c r="U17" s="64" t="n">
        <v>3</v>
      </c>
      <c r="V17" s="62" t="n">
        <v>3153</v>
      </c>
      <c r="W17" s="72" t="n">
        <v>44181</v>
      </c>
      <c r="X17" s="50" t="n">
        <v>242</v>
      </c>
      <c r="Y17" s="51" t="n">
        <v>44183</v>
      </c>
      <c r="Z17" s="50" t="n">
        <v>22</v>
      </c>
      <c r="AA17" s="68" t="s">
        <v>34</v>
      </c>
      <c r="AB17" s="68"/>
    </row>
    <row r="18" customFormat="false" ht="13.3" hidden="false" customHeight="false" outlineLevel="0" collapsed="false">
      <c r="A18" s="31" t="n">
        <v>15</v>
      </c>
      <c r="B18" s="32" t="n">
        <v>2020</v>
      </c>
      <c r="C18" s="53" t="s">
        <v>73</v>
      </c>
      <c r="D18" s="54" t="s">
        <v>74</v>
      </c>
      <c r="E18" s="34" t="s">
        <v>67</v>
      </c>
      <c r="F18" s="34"/>
      <c r="G18" s="55" t="n">
        <v>2582</v>
      </c>
      <c r="H18" s="56" t="n">
        <v>43909</v>
      </c>
      <c r="I18" s="74" t="n">
        <v>43909</v>
      </c>
      <c r="J18" s="57" t="n">
        <f aca="false">H18</f>
        <v>43909</v>
      </c>
      <c r="K18" s="58" t="n">
        <v>43891</v>
      </c>
      <c r="L18" s="59" t="n">
        <v>180</v>
      </c>
      <c r="M18" s="40" t="n">
        <f aca="false">WEEKDAY(I18,1)</f>
        <v>5</v>
      </c>
      <c r="N18" s="41" t="n">
        <f aca="false">SUM(J18+L18)</f>
        <v>44089</v>
      </c>
      <c r="O18" s="42" t="s">
        <v>32</v>
      </c>
      <c r="P18" s="43" t="s">
        <v>33</v>
      </c>
      <c r="Q18" s="44" t="n">
        <v>656</v>
      </c>
      <c r="R18" s="45" t="n">
        <v>43997</v>
      </c>
      <c r="S18" s="76" t="n">
        <v>21288</v>
      </c>
      <c r="T18" s="63" t="n">
        <v>43997</v>
      </c>
      <c r="U18" s="64" t="n">
        <v>2</v>
      </c>
      <c r="V18" s="62" t="n">
        <v>1754</v>
      </c>
      <c r="W18" s="51" t="n">
        <v>44004</v>
      </c>
      <c r="X18" s="50" t="n">
        <v>118</v>
      </c>
      <c r="Y18" s="51" t="n">
        <v>44005</v>
      </c>
      <c r="Z18" s="50" t="n">
        <v>16</v>
      </c>
      <c r="AA18" s="68" t="s">
        <v>34</v>
      </c>
      <c r="AB18" s="68"/>
    </row>
    <row r="19" customFormat="false" ht="13.3" hidden="false" customHeight="false" outlineLevel="0" collapsed="false">
      <c r="A19" s="31" t="n">
        <v>16</v>
      </c>
      <c r="B19" s="53" t="n">
        <v>2020</v>
      </c>
      <c r="C19" s="53" t="s">
        <v>75</v>
      </c>
      <c r="D19" s="54" t="s">
        <v>74</v>
      </c>
      <c r="E19" s="34" t="s">
        <v>67</v>
      </c>
      <c r="F19" s="34"/>
      <c r="G19" s="55" t="n">
        <v>2722</v>
      </c>
      <c r="H19" s="56" t="n">
        <v>44140</v>
      </c>
      <c r="I19" s="56" t="n">
        <v>44140</v>
      </c>
      <c r="J19" s="57" t="n">
        <f aca="false">H19</f>
        <v>44140</v>
      </c>
      <c r="K19" s="58" t="n">
        <v>44136</v>
      </c>
      <c r="L19" s="59" t="n">
        <v>180</v>
      </c>
      <c r="M19" s="40" t="n">
        <f aca="false">WEEKDAY(I19,1)</f>
        <v>5</v>
      </c>
      <c r="N19" s="41" t="n">
        <f aca="false">SUM(J19+L19)</f>
        <v>44320</v>
      </c>
      <c r="O19" s="60" t="s">
        <v>32</v>
      </c>
      <c r="P19" s="61" t="s">
        <v>33</v>
      </c>
      <c r="Q19" s="62" t="n">
        <v>1000</v>
      </c>
      <c r="R19" s="45" t="n">
        <v>44176</v>
      </c>
      <c r="S19" s="62" t="n">
        <v>21417</v>
      </c>
      <c r="T19" s="63" t="n">
        <v>44179</v>
      </c>
      <c r="U19" s="64" t="n">
        <v>4</v>
      </c>
      <c r="V19" s="62" t="n">
        <v>3057</v>
      </c>
      <c r="W19" s="51" t="n">
        <v>44172</v>
      </c>
      <c r="X19" s="50" t="n">
        <v>234</v>
      </c>
      <c r="Y19" s="51" t="n">
        <v>44173</v>
      </c>
      <c r="Z19" s="50" t="n">
        <v>24</v>
      </c>
      <c r="AA19" s="68" t="s">
        <v>34</v>
      </c>
      <c r="AB19" s="52"/>
    </row>
    <row r="20" customFormat="false" ht="13.3" hidden="false" customHeight="false" outlineLevel="0" collapsed="false">
      <c r="A20" s="31" t="n">
        <v>17</v>
      </c>
      <c r="B20" s="32" t="n">
        <v>2019</v>
      </c>
      <c r="C20" s="32" t="s">
        <v>76</v>
      </c>
      <c r="D20" s="33" t="s">
        <v>77</v>
      </c>
      <c r="E20" s="77" t="s">
        <v>67</v>
      </c>
      <c r="F20" s="34"/>
      <c r="G20" s="35" t="n">
        <v>2414</v>
      </c>
      <c r="H20" s="36" t="n">
        <v>43858</v>
      </c>
      <c r="I20" s="36" t="n">
        <v>43794</v>
      </c>
      <c r="J20" s="37" t="n">
        <f aca="false">H20</f>
        <v>43858</v>
      </c>
      <c r="K20" s="38" t="n">
        <v>43770</v>
      </c>
      <c r="L20" s="39" t="n">
        <v>180</v>
      </c>
      <c r="M20" s="40" t="n">
        <f aca="false">WEEKDAY(I20,1)</f>
        <v>2</v>
      </c>
      <c r="N20" s="41" t="n">
        <f aca="false">SUM(J20+L20)</f>
        <v>44038</v>
      </c>
      <c r="O20" s="42" t="s">
        <v>32</v>
      </c>
      <c r="P20" s="43" t="s">
        <v>78</v>
      </c>
      <c r="Q20" s="44" t="n">
        <v>478</v>
      </c>
      <c r="R20" s="45" t="n">
        <v>43894</v>
      </c>
      <c r="S20" s="46" t="n">
        <v>21214</v>
      </c>
      <c r="T20" s="47" t="n">
        <v>43894</v>
      </c>
      <c r="U20" s="14" t="n">
        <v>1</v>
      </c>
      <c r="V20" s="48" t="n">
        <v>413</v>
      </c>
      <c r="W20" s="49" t="n">
        <v>43893</v>
      </c>
      <c r="X20" s="50" t="n">
        <v>44</v>
      </c>
      <c r="Y20" s="51" t="n">
        <v>43895</v>
      </c>
      <c r="Z20" s="50" t="n">
        <v>9</v>
      </c>
      <c r="AA20" s="52" t="s">
        <v>34</v>
      </c>
      <c r="AB20" s="52"/>
    </row>
    <row r="21" customFormat="false" ht="13.3" hidden="false" customHeight="false" outlineLevel="0" collapsed="false">
      <c r="A21" s="31" t="n">
        <v>18</v>
      </c>
      <c r="B21" s="53" t="n">
        <v>2020</v>
      </c>
      <c r="C21" s="53" t="s">
        <v>79</v>
      </c>
      <c r="D21" s="54" t="s">
        <v>77</v>
      </c>
      <c r="E21" s="34" t="s">
        <v>53</v>
      </c>
      <c r="F21" s="34"/>
      <c r="G21" s="55" t="n">
        <v>2510</v>
      </c>
      <c r="H21" s="56" t="n">
        <v>44125</v>
      </c>
      <c r="I21" s="56" t="n">
        <v>44089</v>
      </c>
      <c r="J21" s="57" t="n">
        <f aca="false">H21</f>
        <v>44125</v>
      </c>
      <c r="K21" s="58" t="n">
        <v>44075</v>
      </c>
      <c r="L21" s="59" t="n">
        <v>180</v>
      </c>
      <c r="M21" s="40" t="n">
        <f aca="false">WEEKDAY(I21,1)</f>
        <v>3</v>
      </c>
      <c r="N21" s="41" t="n">
        <f aca="false">SUM(J21+L21)</f>
        <v>44305</v>
      </c>
      <c r="O21" s="60" t="s">
        <v>32</v>
      </c>
      <c r="P21" s="61" t="s">
        <v>33</v>
      </c>
      <c r="Q21" s="62" t="n">
        <v>947</v>
      </c>
      <c r="R21" s="45" t="n">
        <v>44161</v>
      </c>
      <c r="S21" s="62" t="n">
        <v>21405</v>
      </c>
      <c r="T21" s="63" t="n">
        <v>44162</v>
      </c>
      <c r="U21" s="64" t="n">
        <v>2</v>
      </c>
      <c r="V21" s="62" t="n">
        <v>2971</v>
      </c>
      <c r="W21" s="51" t="n">
        <v>44162</v>
      </c>
      <c r="X21" s="50" t="n">
        <v>229</v>
      </c>
      <c r="Y21" s="51" t="n">
        <v>44166</v>
      </c>
      <c r="Z21" s="50" t="n">
        <v>5</v>
      </c>
      <c r="AA21" s="68" t="s">
        <v>34</v>
      </c>
      <c r="AB21" s="68"/>
    </row>
    <row r="22" customFormat="false" ht="13.3" hidden="false" customHeight="false" outlineLevel="0" collapsed="false">
      <c r="A22" s="31" t="n">
        <v>19</v>
      </c>
      <c r="B22" s="32" t="n">
        <v>2020</v>
      </c>
      <c r="C22" s="32" t="s">
        <v>80</v>
      </c>
      <c r="D22" s="33" t="s">
        <v>81</v>
      </c>
      <c r="E22" s="77" t="s">
        <v>41</v>
      </c>
      <c r="F22" s="77"/>
      <c r="G22" s="35" t="n">
        <v>12</v>
      </c>
      <c r="H22" s="36" t="n">
        <v>43903</v>
      </c>
      <c r="I22" s="36" t="n">
        <v>43902</v>
      </c>
      <c r="J22" s="37" t="n">
        <f aca="false">H22</f>
        <v>43903</v>
      </c>
      <c r="K22" s="38" t="n">
        <v>43891</v>
      </c>
      <c r="L22" s="39" t="n">
        <v>180</v>
      </c>
      <c r="M22" s="40" t="n">
        <f aca="false">WEEKDAY(I22,1)</f>
        <v>5</v>
      </c>
      <c r="N22" s="41" t="n">
        <f aca="false">SUM(J22+L22)</f>
        <v>44083</v>
      </c>
      <c r="O22" s="42" t="s">
        <v>82</v>
      </c>
      <c r="P22" s="43" t="s">
        <v>33</v>
      </c>
      <c r="Q22" s="48" t="n">
        <v>637</v>
      </c>
      <c r="R22" s="45" t="n">
        <v>43984</v>
      </c>
      <c r="S22" s="76" t="n">
        <v>21281</v>
      </c>
      <c r="T22" s="63" t="n">
        <v>43984</v>
      </c>
      <c r="U22" s="64" t="n">
        <v>4</v>
      </c>
      <c r="V22" s="62" t="n">
        <v>1708</v>
      </c>
      <c r="W22" s="51" t="n">
        <v>43999</v>
      </c>
      <c r="X22" s="50" t="n">
        <v>118</v>
      </c>
      <c r="Y22" s="51" t="n">
        <v>44005</v>
      </c>
      <c r="Z22" s="50" t="n">
        <v>15</v>
      </c>
      <c r="AA22" s="68" t="s">
        <v>34</v>
      </c>
      <c r="AB22" s="68"/>
    </row>
    <row r="23" customFormat="false" ht="13.3" hidden="false" customHeight="false" outlineLevel="0" collapsed="false">
      <c r="A23" s="31" t="n">
        <v>20</v>
      </c>
      <c r="B23" s="53" t="n">
        <v>2020</v>
      </c>
      <c r="C23" s="53" t="s">
        <v>83</v>
      </c>
      <c r="D23" s="54" t="s">
        <v>81</v>
      </c>
      <c r="E23" s="34"/>
      <c r="F23" s="34"/>
      <c r="G23" s="55" t="n">
        <v>61</v>
      </c>
      <c r="H23" s="56" t="n">
        <v>44117</v>
      </c>
      <c r="I23" s="56" t="n">
        <v>44111</v>
      </c>
      <c r="J23" s="57" t="n">
        <f aca="false">H23</f>
        <v>44117</v>
      </c>
      <c r="K23" s="58" t="n">
        <v>44105</v>
      </c>
      <c r="L23" s="59" t="n">
        <v>180</v>
      </c>
      <c r="M23" s="40" t="n">
        <f aca="false">WEEKDAY(I23,1)</f>
        <v>4</v>
      </c>
      <c r="N23" s="41" t="n">
        <f aca="false">SUM(J23+L23)</f>
        <v>44297</v>
      </c>
      <c r="O23" s="60" t="s">
        <v>84</v>
      </c>
      <c r="P23" s="61" t="s">
        <v>33</v>
      </c>
      <c r="Q23" s="62" t="n">
        <v>931</v>
      </c>
      <c r="R23" s="45" t="n">
        <v>44152</v>
      </c>
      <c r="S23" s="62" t="n">
        <v>21397</v>
      </c>
      <c r="T23" s="63" t="n">
        <v>44153</v>
      </c>
      <c r="U23" s="64" t="n">
        <v>2</v>
      </c>
      <c r="V23" s="62"/>
      <c r="W23" s="65"/>
      <c r="X23" s="66"/>
      <c r="Y23" s="51"/>
      <c r="Z23" s="50"/>
      <c r="AA23" s="68" t="s">
        <v>85</v>
      </c>
      <c r="AB23" s="68"/>
    </row>
    <row r="24" customFormat="false" ht="13.3" hidden="false" customHeight="false" outlineLevel="0" collapsed="false">
      <c r="A24" s="31" t="n">
        <v>21</v>
      </c>
      <c r="B24" s="53" t="n">
        <v>2020</v>
      </c>
      <c r="C24" s="53" t="s">
        <v>86</v>
      </c>
      <c r="D24" s="54" t="s">
        <v>81</v>
      </c>
      <c r="E24" s="34" t="s">
        <v>41</v>
      </c>
      <c r="F24" s="70"/>
      <c r="G24" s="71" t="s">
        <v>87</v>
      </c>
      <c r="H24" s="56" t="n">
        <v>44182</v>
      </c>
      <c r="I24" s="56" t="n">
        <v>44181</v>
      </c>
      <c r="J24" s="57" t="n">
        <f aca="false">H24</f>
        <v>44182</v>
      </c>
      <c r="K24" s="58" t="n">
        <v>44166</v>
      </c>
      <c r="L24" s="59" t="n">
        <v>180</v>
      </c>
      <c r="M24" s="40" t="n">
        <f aca="false">WEEKDAY(I24,1)</f>
        <v>4</v>
      </c>
      <c r="N24" s="41" t="n">
        <f aca="false">SUM(J24+L24)</f>
        <v>44362</v>
      </c>
      <c r="O24" s="60" t="s">
        <v>88</v>
      </c>
      <c r="P24" s="61" t="s">
        <v>33</v>
      </c>
      <c r="Q24" s="62" t="n">
        <v>1059</v>
      </c>
      <c r="R24" s="45" t="n">
        <v>44193</v>
      </c>
      <c r="S24" s="62" t="n">
        <v>21245</v>
      </c>
      <c r="T24" s="63" t="n">
        <v>44193</v>
      </c>
      <c r="U24" s="64" t="n">
        <v>11</v>
      </c>
      <c r="V24" s="62" t="n">
        <v>3184</v>
      </c>
      <c r="W24" s="65" t="n">
        <v>44185</v>
      </c>
      <c r="X24" s="66" t="n">
        <v>243</v>
      </c>
      <c r="Y24" s="67" t="n">
        <v>44186</v>
      </c>
      <c r="Z24" s="50" t="n">
        <v>1</v>
      </c>
      <c r="AA24" s="68" t="s">
        <v>34</v>
      </c>
      <c r="AB24" s="68"/>
    </row>
    <row r="25" customFormat="false" ht="13.3" hidden="false" customHeight="false" outlineLevel="0" collapsed="false">
      <c r="A25" s="31" t="n">
        <v>22</v>
      </c>
      <c r="B25" s="32" t="n">
        <v>2020</v>
      </c>
      <c r="C25" s="53" t="s">
        <v>89</v>
      </c>
      <c r="D25" s="54" t="s">
        <v>90</v>
      </c>
      <c r="E25" s="34" t="s">
        <v>91</v>
      </c>
      <c r="F25" s="34"/>
      <c r="G25" s="55" t="n">
        <v>1561</v>
      </c>
      <c r="H25" s="56" t="n">
        <v>43870</v>
      </c>
      <c r="I25" s="56" t="n">
        <v>43869</v>
      </c>
      <c r="J25" s="57" t="n">
        <f aca="false">H25</f>
        <v>43870</v>
      </c>
      <c r="K25" s="58" t="n">
        <v>43862</v>
      </c>
      <c r="L25" s="59" t="n">
        <v>180</v>
      </c>
      <c r="M25" s="40" t="n">
        <f aca="false">WEEKDAY(I25,1)</f>
        <v>7</v>
      </c>
      <c r="N25" s="41" t="n">
        <f aca="false">SUM(J25+L25)</f>
        <v>44050</v>
      </c>
      <c r="O25" s="42" t="s">
        <v>92</v>
      </c>
      <c r="P25" s="61" t="s">
        <v>78</v>
      </c>
      <c r="Q25" s="53" t="n">
        <v>531</v>
      </c>
      <c r="R25" s="45" t="n">
        <v>43915</v>
      </c>
      <c r="S25" s="76" t="n">
        <v>21229</v>
      </c>
      <c r="T25" s="63" t="n">
        <v>43915</v>
      </c>
      <c r="U25" s="64" t="n">
        <v>4</v>
      </c>
      <c r="V25" s="48"/>
      <c r="W25" s="49"/>
      <c r="X25" s="50"/>
      <c r="Y25" s="51"/>
      <c r="Z25" s="50"/>
      <c r="AA25" s="68" t="s">
        <v>93</v>
      </c>
      <c r="AB25" s="68"/>
    </row>
    <row r="26" customFormat="false" ht="13.3" hidden="false" customHeight="false" outlineLevel="0" collapsed="false">
      <c r="A26" s="31" t="n">
        <v>23</v>
      </c>
      <c r="B26" s="32" t="n">
        <v>2020</v>
      </c>
      <c r="C26" s="32" t="s">
        <v>94</v>
      </c>
      <c r="D26" s="78" t="s">
        <v>95</v>
      </c>
      <c r="E26" s="34" t="s">
        <v>70</v>
      </c>
      <c r="F26" s="77"/>
      <c r="G26" s="39" t="n">
        <v>26</v>
      </c>
      <c r="H26" s="79" t="n">
        <v>43924</v>
      </c>
      <c r="I26" s="79" t="n">
        <v>43924</v>
      </c>
      <c r="J26" s="37" t="n">
        <f aca="false">H26</f>
        <v>43924</v>
      </c>
      <c r="K26" s="80" t="n">
        <v>43922</v>
      </c>
      <c r="L26" s="39" t="n">
        <v>180</v>
      </c>
      <c r="M26" s="40" t="n">
        <f aca="false">WEEKDAY(I26,1)</f>
        <v>6</v>
      </c>
      <c r="N26" s="41" t="n">
        <f aca="false">SUM(J26+L26)</f>
        <v>44104</v>
      </c>
      <c r="O26" s="42" t="s">
        <v>32</v>
      </c>
      <c r="P26" s="61" t="s">
        <v>33</v>
      </c>
      <c r="Q26" s="81" t="n">
        <v>628</v>
      </c>
      <c r="R26" s="45" t="n">
        <v>43979</v>
      </c>
      <c r="S26" s="46" t="n">
        <v>21279</v>
      </c>
      <c r="T26" s="47" t="n">
        <v>43980</v>
      </c>
      <c r="U26" s="14" t="n">
        <v>2</v>
      </c>
      <c r="V26" s="62" t="n">
        <v>1624</v>
      </c>
      <c r="W26" s="51" t="n">
        <v>43987</v>
      </c>
      <c r="X26" s="50" t="n">
        <v>108</v>
      </c>
      <c r="Y26" s="51" t="n">
        <v>43990</v>
      </c>
      <c r="Z26" s="50" t="n">
        <v>14</v>
      </c>
      <c r="AA26" s="68" t="s">
        <v>34</v>
      </c>
      <c r="AB26" s="52"/>
    </row>
    <row r="27" s="82" customFormat="true" ht="13.3" hidden="false" customHeight="false" outlineLevel="0" collapsed="false">
      <c r="A27" s="31" t="n">
        <v>24</v>
      </c>
      <c r="B27" s="53" t="n">
        <v>2020</v>
      </c>
      <c r="C27" s="53" t="s">
        <v>96</v>
      </c>
      <c r="D27" s="54" t="s">
        <v>95</v>
      </c>
      <c r="E27" s="34" t="s">
        <v>70</v>
      </c>
      <c r="F27" s="34"/>
      <c r="G27" s="55" t="n">
        <v>57</v>
      </c>
      <c r="H27" s="56" t="n">
        <v>44127</v>
      </c>
      <c r="I27" s="56" t="n">
        <v>44127</v>
      </c>
      <c r="J27" s="57" t="n">
        <f aca="false">H27</f>
        <v>44127</v>
      </c>
      <c r="K27" s="58" t="n">
        <v>44105</v>
      </c>
      <c r="L27" s="59" t="n">
        <v>180</v>
      </c>
      <c r="M27" s="40" t="n">
        <f aca="false">WEEKDAY(I27,1)</f>
        <v>6</v>
      </c>
      <c r="N27" s="41" t="n">
        <f aca="false">SUM(J27+L27)</f>
        <v>44307</v>
      </c>
      <c r="O27" s="60" t="s">
        <v>32</v>
      </c>
      <c r="P27" s="61" t="s">
        <v>33</v>
      </c>
      <c r="Q27" s="62" t="n">
        <v>946</v>
      </c>
      <c r="R27" s="45" t="n">
        <v>44160</v>
      </c>
      <c r="S27" s="62" t="n">
        <v>21404</v>
      </c>
      <c r="T27" s="63" t="n">
        <v>44161</v>
      </c>
      <c r="U27" s="64" t="n">
        <v>1</v>
      </c>
      <c r="V27" s="62" t="n">
        <v>2971</v>
      </c>
      <c r="W27" s="51" t="n">
        <v>44162</v>
      </c>
      <c r="X27" s="50" t="n">
        <v>229</v>
      </c>
      <c r="Y27" s="51" t="n">
        <v>44166</v>
      </c>
      <c r="Z27" s="50" t="n">
        <v>5</v>
      </c>
      <c r="AA27" s="68" t="s">
        <v>34</v>
      </c>
      <c r="AB27" s="52"/>
      <c r="AMF27" s="0"/>
      <c r="AMG27" s="0"/>
      <c r="AMH27" s="0"/>
      <c r="AMI27" s="0"/>
      <c r="AMJ27" s="0"/>
    </row>
    <row r="28" customFormat="false" ht="13.3" hidden="false" customHeight="false" outlineLevel="0" collapsed="false">
      <c r="A28" s="31" t="n">
        <v>25</v>
      </c>
      <c r="B28" s="53" t="n">
        <v>2020</v>
      </c>
      <c r="C28" s="53" t="s">
        <v>97</v>
      </c>
      <c r="D28" s="54" t="s">
        <v>98</v>
      </c>
      <c r="E28" s="34" t="s">
        <v>70</v>
      </c>
      <c r="F28" s="34"/>
      <c r="G28" s="55" t="n">
        <v>1264</v>
      </c>
      <c r="H28" s="56" t="n">
        <v>44105</v>
      </c>
      <c r="I28" s="56" t="n">
        <v>44105</v>
      </c>
      <c r="J28" s="57" t="n">
        <f aca="false">H28</f>
        <v>44105</v>
      </c>
      <c r="K28" s="58" t="n">
        <v>44105</v>
      </c>
      <c r="L28" s="59" t="n">
        <v>180</v>
      </c>
      <c r="M28" s="40" t="n">
        <f aca="false">WEEKDAY(I28,1)</f>
        <v>5</v>
      </c>
      <c r="N28" s="41" t="n">
        <f aca="false">SUM(J28+L28)</f>
        <v>44285</v>
      </c>
      <c r="O28" s="60" t="s">
        <v>32</v>
      </c>
      <c r="P28" s="61" t="s">
        <v>33</v>
      </c>
      <c r="Q28" s="62" t="n">
        <v>945</v>
      </c>
      <c r="R28" s="45" t="n">
        <v>44160</v>
      </c>
      <c r="S28" s="62" t="n">
        <v>21404</v>
      </c>
      <c r="T28" s="63" t="n">
        <v>44161</v>
      </c>
      <c r="U28" s="64" t="n">
        <v>1</v>
      </c>
      <c r="V28" s="62" t="n">
        <v>2971</v>
      </c>
      <c r="W28" s="51" t="n">
        <v>44162</v>
      </c>
      <c r="X28" s="50" t="n">
        <v>229</v>
      </c>
      <c r="Y28" s="51" t="n">
        <v>44166</v>
      </c>
      <c r="Z28" s="50" t="n">
        <v>5</v>
      </c>
      <c r="AA28" s="68" t="s">
        <v>34</v>
      </c>
      <c r="AB28" s="68"/>
    </row>
    <row r="29" customFormat="false" ht="13.3" hidden="false" customHeight="false" outlineLevel="0" collapsed="false">
      <c r="A29" s="31" t="n">
        <v>26</v>
      </c>
      <c r="B29" s="32" t="n">
        <v>2020</v>
      </c>
      <c r="C29" s="32" t="s">
        <v>99</v>
      </c>
      <c r="D29" s="33" t="s">
        <v>100</v>
      </c>
      <c r="E29" s="77" t="s">
        <v>70</v>
      </c>
      <c r="F29" s="77"/>
      <c r="G29" s="35" t="n">
        <v>34</v>
      </c>
      <c r="H29" s="36" t="n">
        <v>43923</v>
      </c>
      <c r="I29" s="69" t="n">
        <v>43924</v>
      </c>
      <c r="J29" s="37" t="n">
        <f aca="false">H29</f>
        <v>43923</v>
      </c>
      <c r="K29" s="38" t="n">
        <v>43922</v>
      </c>
      <c r="L29" s="39" t="n">
        <v>180</v>
      </c>
      <c r="M29" s="40" t="n">
        <f aca="false">WEEKDAY(I29,1)</f>
        <v>6</v>
      </c>
      <c r="N29" s="41" t="n">
        <f aca="false">SUM(J29+L29)</f>
        <v>44103</v>
      </c>
      <c r="O29" s="42" t="s">
        <v>32</v>
      </c>
      <c r="P29" s="43" t="s">
        <v>33</v>
      </c>
      <c r="Q29" s="44" t="n">
        <v>674</v>
      </c>
      <c r="R29" s="45" t="n">
        <v>44001</v>
      </c>
      <c r="S29" s="46" t="n">
        <v>21292</v>
      </c>
      <c r="T29" s="47" t="n">
        <v>44001</v>
      </c>
      <c r="U29" s="14" t="n">
        <v>2</v>
      </c>
      <c r="V29" s="62" t="n">
        <v>2000</v>
      </c>
      <c r="W29" s="63" t="n">
        <v>44034</v>
      </c>
      <c r="X29" s="50" t="n">
        <v>142</v>
      </c>
      <c r="Y29" s="51" t="n">
        <v>44039</v>
      </c>
      <c r="Z29" s="50" t="n">
        <v>10</v>
      </c>
      <c r="AA29" s="52" t="s">
        <v>34</v>
      </c>
      <c r="AB29" s="68"/>
    </row>
    <row r="30" customFormat="false" ht="13.3" hidden="false" customHeight="false" outlineLevel="0" collapsed="false">
      <c r="A30" s="31" t="n">
        <v>27</v>
      </c>
      <c r="B30" s="53" t="n">
        <v>2020</v>
      </c>
      <c r="C30" s="53" t="s">
        <v>101</v>
      </c>
      <c r="D30" s="54" t="s">
        <v>100</v>
      </c>
      <c r="E30" s="34" t="s">
        <v>70</v>
      </c>
      <c r="F30" s="34"/>
      <c r="G30" s="55" t="n">
        <v>60</v>
      </c>
      <c r="H30" s="56" t="n">
        <v>43993</v>
      </c>
      <c r="I30" s="56" t="n">
        <v>43992</v>
      </c>
      <c r="J30" s="57" t="n">
        <f aca="false">H30</f>
        <v>43993</v>
      </c>
      <c r="K30" s="58" t="n">
        <v>43983</v>
      </c>
      <c r="L30" s="59" t="n">
        <v>180</v>
      </c>
      <c r="M30" s="40" t="n">
        <f aca="false">WEEKDAY(I30,1)</f>
        <v>4</v>
      </c>
      <c r="N30" s="41" t="n">
        <f aca="false">SUM(J30+L30)</f>
        <v>44173</v>
      </c>
      <c r="O30" s="60" t="s">
        <v>102</v>
      </c>
      <c r="P30" s="61" t="s">
        <v>33</v>
      </c>
      <c r="Q30" s="62" t="n">
        <v>723</v>
      </c>
      <c r="R30" s="45" t="n">
        <v>44027</v>
      </c>
      <c r="S30" s="62" t="n">
        <v>21310</v>
      </c>
      <c r="T30" s="63" t="n">
        <v>44027</v>
      </c>
      <c r="U30" s="64" t="n">
        <v>1</v>
      </c>
      <c r="V30" s="62" t="n">
        <v>2000</v>
      </c>
      <c r="W30" s="72" t="n">
        <v>44034</v>
      </c>
      <c r="X30" s="50" t="n">
        <v>142</v>
      </c>
      <c r="Y30" s="51" t="n">
        <v>44039</v>
      </c>
      <c r="Z30" s="50" t="n">
        <v>10</v>
      </c>
      <c r="AA30" s="68" t="s">
        <v>34</v>
      </c>
      <c r="AB30" s="68"/>
    </row>
    <row r="31" customFormat="false" ht="13.3" hidden="false" customHeight="false" outlineLevel="0" collapsed="false">
      <c r="A31" s="31" t="n">
        <v>28</v>
      </c>
      <c r="B31" s="53" t="n">
        <v>2020</v>
      </c>
      <c r="C31" s="53" t="s">
        <v>103</v>
      </c>
      <c r="D31" s="54" t="s">
        <v>100</v>
      </c>
      <c r="E31" s="34" t="s">
        <v>70</v>
      </c>
      <c r="F31" s="34"/>
      <c r="G31" s="55" t="n">
        <v>118</v>
      </c>
      <c r="H31" s="56" t="n">
        <v>44126</v>
      </c>
      <c r="I31" s="56" t="n">
        <v>44126</v>
      </c>
      <c r="J31" s="57" t="n">
        <f aca="false">H31</f>
        <v>44126</v>
      </c>
      <c r="K31" s="58" t="n">
        <v>44105</v>
      </c>
      <c r="L31" s="59" t="n">
        <v>180</v>
      </c>
      <c r="M31" s="40" t="n">
        <f aca="false">WEEKDAY(I31,1)</f>
        <v>5</v>
      </c>
      <c r="N31" s="41" t="n">
        <f aca="false">SUM(J31+L31)</f>
        <v>44306</v>
      </c>
      <c r="O31" s="60" t="s">
        <v>32</v>
      </c>
      <c r="P31" s="61" t="s">
        <v>33</v>
      </c>
      <c r="Q31" s="62" t="n">
        <v>958</v>
      </c>
      <c r="R31" s="45" t="n">
        <v>44165</v>
      </c>
      <c r="S31" s="62" t="n">
        <v>21408</v>
      </c>
      <c r="T31" s="63" t="n">
        <v>44166</v>
      </c>
      <c r="U31" s="64" t="n">
        <v>3</v>
      </c>
      <c r="V31" s="62" t="n">
        <v>3087</v>
      </c>
      <c r="W31" s="51" t="n">
        <v>44173</v>
      </c>
      <c r="X31" s="50" t="n">
        <v>235</v>
      </c>
      <c r="Y31" s="51" t="n">
        <v>44174</v>
      </c>
      <c r="Z31" s="50" t="n">
        <v>197</v>
      </c>
      <c r="AA31" s="68" t="s">
        <v>34</v>
      </c>
      <c r="AB31" s="52"/>
    </row>
    <row r="32" customFormat="false" ht="13.3" hidden="false" customHeight="false" outlineLevel="0" collapsed="false">
      <c r="A32" s="31" t="n">
        <v>29</v>
      </c>
      <c r="B32" s="53" t="n">
        <v>2020</v>
      </c>
      <c r="C32" s="53" t="s">
        <v>104</v>
      </c>
      <c r="D32" s="54" t="s">
        <v>105</v>
      </c>
      <c r="E32" s="34" t="s">
        <v>106</v>
      </c>
      <c r="F32" s="34"/>
      <c r="G32" s="55" t="n">
        <v>57</v>
      </c>
      <c r="H32" s="56" t="n">
        <v>43948</v>
      </c>
      <c r="I32" s="56" t="n">
        <v>43948</v>
      </c>
      <c r="J32" s="57" t="n">
        <f aca="false">H32</f>
        <v>43948</v>
      </c>
      <c r="K32" s="58" t="n">
        <v>43922</v>
      </c>
      <c r="L32" s="59" t="n">
        <v>180</v>
      </c>
      <c r="M32" s="40" t="n">
        <f aca="false">WEEKDAY(I32,1)</f>
        <v>2</v>
      </c>
      <c r="N32" s="41" t="n">
        <f aca="false">SUM(J32+L32)</f>
        <v>44128</v>
      </c>
      <c r="O32" s="60" t="s">
        <v>32</v>
      </c>
      <c r="P32" s="61" t="s">
        <v>33</v>
      </c>
      <c r="Q32" s="62" t="n">
        <v>776</v>
      </c>
      <c r="R32" s="45" t="n">
        <v>44048</v>
      </c>
      <c r="S32" s="62" t="n">
        <v>21325</v>
      </c>
      <c r="T32" s="63" t="n">
        <v>44048</v>
      </c>
      <c r="U32" s="64" t="s">
        <v>107</v>
      </c>
      <c r="V32" s="62" t="n">
        <v>2298</v>
      </c>
      <c r="W32" s="72" t="n">
        <v>44070</v>
      </c>
      <c r="X32" s="50" t="n">
        <v>167</v>
      </c>
      <c r="Y32" s="51" t="n">
        <v>44074</v>
      </c>
      <c r="Z32" s="50" t="n">
        <v>12</v>
      </c>
      <c r="AA32" s="68" t="s">
        <v>34</v>
      </c>
      <c r="AB32" s="52"/>
    </row>
    <row r="33" customFormat="false" ht="13.3" hidden="false" customHeight="false" outlineLevel="0" collapsed="false">
      <c r="A33" s="31" t="n">
        <v>30</v>
      </c>
      <c r="B33" s="53" t="n">
        <v>2020</v>
      </c>
      <c r="C33" s="53" t="s">
        <v>108</v>
      </c>
      <c r="D33" s="54" t="s">
        <v>109</v>
      </c>
      <c r="E33" s="34" t="s">
        <v>37</v>
      </c>
      <c r="F33" s="34"/>
      <c r="G33" s="55" t="n">
        <v>47</v>
      </c>
      <c r="H33" s="56" t="n">
        <v>43951</v>
      </c>
      <c r="I33" s="56" t="n">
        <v>43951</v>
      </c>
      <c r="J33" s="57" t="n">
        <f aca="false">H33</f>
        <v>43951</v>
      </c>
      <c r="K33" s="58" t="n">
        <v>43922</v>
      </c>
      <c r="L33" s="59" t="n">
        <v>180</v>
      </c>
      <c r="M33" s="40" t="n">
        <f aca="false">WEEKDAY(I33,1)</f>
        <v>5</v>
      </c>
      <c r="N33" s="41" t="n">
        <f aca="false">SUM(J33+L33)</f>
        <v>44131</v>
      </c>
      <c r="O33" s="42" t="s">
        <v>32</v>
      </c>
      <c r="P33" s="61" t="s">
        <v>33</v>
      </c>
      <c r="Q33" s="62" t="n">
        <v>733</v>
      </c>
      <c r="R33" s="45" t="n">
        <v>44033</v>
      </c>
      <c r="S33" s="62" t="n">
        <v>21314</v>
      </c>
      <c r="T33" s="63" t="n">
        <v>44033</v>
      </c>
      <c r="U33" s="64" t="n">
        <v>11</v>
      </c>
      <c r="V33" s="62" t="n">
        <v>2068</v>
      </c>
      <c r="W33" s="63" t="n">
        <v>44041</v>
      </c>
      <c r="X33" s="50" t="n">
        <v>145</v>
      </c>
      <c r="Y33" s="51" t="n">
        <v>44042</v>
      </c>
      <c r="Z33" s="50" t="n">
        <v>20</v>
      </c>
      <c r="AA33" s="68" t="s">
        <v>34</v>
      </c>
      <c r="AB33" s="68"/>
    </row>
    <row r="34" s="82" customFormat="true" ht="13.3" hidden="false" customHeight="false" outlineLevel="0" collapsed="false">
      <c r="A34" s="31" t="n">
        <v>31</v>
      </c>
      <c r="B34" s="53" t="n">
        <v>2020</v>
      </c>
      <c r="C34" s="53" t="s">
        <v>110</v>
      </c>
      <c r="D34" s="54" t="s">
        <v>109</v>
      </c>
      <c r="E34" s="34" t="s">
        <v>37</v>
      </c>
      <c r="F34" s="34"/>
      <c r="G34" s="55" t="n">
        <v>106</v>
      </c>
      <c r="H34" s="56" t="n">
        <v>44144</v>
      </c>
      <c r="I34" s="56" t="n">
        <v>44138</v>
      </c>
      <c r="J34" s="57" t="n">
        <f aca="false">H34</f>
        <v>44144</v>
      </c>
      <c r="K34" s="58" t="n">
        <v>44136</v>
      </c>
      <c r="L34" s="59" t="n">
        <v>180</v>
      </c>
      <c r="M34" s="40" t="n">
        <f aca="false">WEEKDAY(I34,1)</f>
        <v>3</v>
      </c>
      <c r="N34" s="41" t="n">
        <f aca="false">SUM(J34+L34)</f>
        <v>44324</v>
      </c>
      <c r="O34" s="60" t="s">
        <v>32</v>
      </c>
      <c r="P34" s="61" t="s">
        <v>33</v>
      </c>
      <c r="Q34" s="62" t="n">
        <v>1016</v>
      </c>
      <c r="R34" s="45" t="n">
        <v>44182</v>
      </c>
      <c r="S34" s="62" t="n">
        <v>21421</v>
      </c>
      <c r="T34" s="63" t="n">
        <v>44183</v>
      </c>
      <c r="U34" s="64" t="n">
        <v>10</v>
      </c>
      <c r="V34" s="62" t="n">
        <v>3140</v>
      </c>
      <c r="W34" s="65" t="n">
        <v>44180</v>
      </c>
      <c r="X34" s="66" t="n">
        <v>240</v>
      </c>
      <c r="Y34" s="67" t="n">
        <v>44181</v>
      </c>
      <c r="Z34" s="50" t="s">
        <v>56</v>
      </c>
      <c r="AA34" s="68" t="s">
        <v>34</v>
      </c>
      <c r="AB34" s="52"/>
      <c r="AMF34" s="0"/>
      <c r="AMG34" s="0"/>
      <c r="AMH34" s="0"/>
      <c r="AMI34" s="0"/>
      <c r="AMJ34" s="0"/>
    </row>
    <row r="35" customFormat="false" ht="13.3" hidden="false" customHeight="false" outlineLevel="0" collapsed="false">
      <c r="A35" s="31" t="n">
        <v>32</v>
      </c>
      <c r="B35" s="53" t="n">
        <v>2020</v>
      </c>
      <c r="C35" s="53" t="s">
        <v>111</v>
      </c>
      <c r="D35" s="54" t="s">
        <v>112</v>
      </c>
      <c r="E35" s="34" t="s">
        <v>106</v>
      </c>
      <c r="F35" s="34"/>
      <c r="G35" s="55" t="n">
        <v>42</v>
      </c>
      <c r="H35" s="56" t="n">
        <v>43978</v>
      </c>
      <c r="I35" s="56" t="n">
        <v>43976</v>
      </c>
      <c r="J35" s="57" t="n">
        <f aca="false">H35</f>
        <v>43978</v>
      </c>
      <c r="K35" s="58" t="n">
        <v>43952</v>
      </c>
      <c r="L35" s="59" t="n">
        <v>180</v>
      </c>
      <c r="M35" s="40" t="n">
        <f aca="false">WEEKDAY(I35,1)</f>
        <v>2</v>
      </c>
      <c r="N35" s="41" t="n">
        <f aca="false">SUM(J35+L35)</f>
        <v>44158</v>
      </c>
      <c r="O35" s="42" t="s">
        <v>32</v>
      </c>
      <c r="P35" s="61" t="s">
        <v>33</v>
      </c>
      <c r="Q35" s="62" t="n">
        <v>735</v>
      </c>
      <c r="R35" s="45" t="n">
        <v>44033</v>
      </c>
      <c r="S35" s="62" t="n">
        <v>21314</v>
      </c>
      <c r="T35" s="63" t="n">
        <v>44033</v>
      </c>
      <c r="U35" s="64" t="n">
        <v>12</v>
      </c>
      <c r="V35" s="62"/>
      <c r="W35" s="65"/>
      <c r="X35" s="66"/>
      <c r="Y35" s="67"/>
      <c r="Z35" s="66"/>
      <c r="AA35" s="68" t="s">
        <v>85</v>
      </c>
      <c r="AB35" s="68"/>
    </row>
    <row r="36" customFormat="false" ht="13.3" hidden="false" customHeight="false" outlineLevel="0" collapsed="false">
      <c r="A36" s="31" t="n">
        <v>33</v>
      </c>
      <c r="B36" s="53" t="n">
        <v>2020</v>
      </c>
      <c r="C36" s="53" t="s">
        <v>113</v>
      </c>
      <c r="D36" s="54" t="s">
        <v>114</v>
      </c>
      <c r="E36" s="34" t="s">
        <v>31</v>
      </c>
      <c r="F36" s="34"/>
      <c r="G36" s="55" t="n">
        <v>23</v>
      </c>
      <c r="H36" s="56" t="n">
        <v>43957</v>
      </c>
      <c r="I36" s="56" t="n">
        <v>43957</v>
      </c>
      <c r="J36" s="57" t="n">
        <f aca="false">H36</f>
        <v>43957</v>
      </c>
      <c r="K36" s="58" t="n">
        <v>43952</v>
      </c>
      <c r="L36" s="59" t="n">
        <v>180</v>
      </c>
      <c r="M36" s="40" t="n">
        <f aca="false">WEEKDAY(I36,1)</f>
        <v>4</v>
      </c>
      <c r="N36" s="41" t="n">
        <f aca="false">SUM(J36+L36)</f>
        <v>44137</v>
      </c>
      <c r="O36" s="42" t="s">
        <v>32</v>
      </c>
      <c r="P36" s="43" t="s">
        <v>33</v>
      </c>
      <c r="Q36" s="62" t="n">
        <v>721</v>
      </c>
      <c r="R36" s="45" t="n">
        <v>44027</v>
      </c>
      <c r="S36" s="62" t="n">
        <v>21310</v>
      </c>
      <c r="T36" s="63" t="n">
        <v>44027</v>
      </c>
      <c r="U36" s="64" t="n">
        <v>1</v>
      </c>
      <c r="V36" s="62" t="n">
        <v>2215</v>
      </c>
      <c r="W36" s="72" t="n">
        <v>44061</v>
      </c>
      <c r="X36" s="50" t="n">
        <v>159</v>
      </c>
      <c r="Y36" s="51" t="n">
        <v>44062</v>
      </c>
      <c r="Z36" s="50" t="n">
        <v>21</v>
      </c>
      <c r="AA36" s="68" t="s">
        <v>34</v>
      </c>
      <c r="AB36" s="68"/>
    </row>
    <row r="37" customFormat="false" ht="13.3" hidden="false" customHeight="false" outlineLevel="0" collapsed="false">
      <c r="A37" s="31" t="n">
        <v>34</v>
      </c>
      <c r="B37" s="32" t="n">
        <v>2020</v>
      </c>
      <c r="C37" s="32" t="s">
        <v>115</v>
      </c>
      <c r="D37" s="78" t="s">
        <v>116</v>
      </c>
      <c r="E37" s="34" t="s">
        <v>117</v>
      </c>
      <c r="F37" s="34"/>
      <c r="G37" s="35" t="n">
        <v>8527</v>
      </c>
      <c r="H37" s="36" t="n">
        <v>43844</v>
      </c>
      <c r="I37" s="36" t="n">
        <v>43840</v>
      </c>
      <c r="J37" s="37" t="n">
        <f aca="false">H37</f>
        <v>43844</v>
      </c>
      <c r="K37" s="38" t="n">
        <v>43831</v>
      </c>
      <c r="L37" s="39" t="n">
        <v>180</v>
      </c>
      <c r="M37" s="40" t="n">
        <f aca="false">WEEKDAY(I37,1)</f>
        <v>6</v>
      </c>
      <c r="N37" s="41" t="n">
        <f aca="false">SUM(J37+L37)</f>
        <v>44024</v>
      </c>
      <c r="O37" s="42" t="s">
        <v>92</v>
      </c>
      <c r="P37" s="43" t="s">
        <v>33</v>
      </c>
      <c r="Q37" s="48" t="n">
        <v>462</v>
      </c>
      <c r="R37" s="83" t="n">
        <v>43873</v>
      </c>
      <c r="S37" s="84" t="n">
        <v>21203</v>
      </c>
      <c r="T37" s="49" t="n">
        <v>43875</v>
      </c>
      <c r="U37" s="14" t="n">
        <v>1</v>
      </c>
      <c r="V37" s="48" t="n">
        <v>477</v>
      </c>
      <c r="W37" s="49" t="n">
        <v>43896</v>
      </c>
      <c r="X37" s="50" t="n">
        <v>46</v>
      </c>
      <c r="Y37" s="51" t="n">
        <v>43899</v>
      </c>
      <c r="Z37" s="50" t="n">
        <v>12</v>
      </c>
      <c r="AA37" s="52" t="s">
        <v>34</v>
      </c>
      <c r="AB37" s="52"/>
    </row>
    <row r="38" customFormat="false" ht="13.3" hidden="false" customHeight="false" outlineLevel="0" collapsed="false">
      <c r="A38" s="31" t="n">
        <v>35</v>
      </c>
      <c r="B38" s="32" t="n">
        <v>2020</v>
      </c>
      <c r="C38" s="32" t="s">
        <v>118</v>
      </c>
      <c r="D38" s="33" t="s">
        <v>119</v>
      </c>
      <c r="E38" s="34" t="s">
        <v>72</v>
      </c>
      <c r="F38" s="34"/>
      <c r="G38" s="35" t="n">
        <v>71</v>
      </c>
      <c r="H38" s="69" t="n">
        <v>43956</v>
      </c>
      <c r="I38" s="69" t="n">
        <v>43955</v>
      </c>
      <c r="J38" s="37" t="n">
        <f aca="false">H38</f>
        <v>43956</v>
      </c>
      <c r="K38" s="85" t="n">
        <v>43952</v>
      </c>
      <c r="L38" s="39" t="n">
        <v>180</v>
      </c>
      <c r="M38" s="40" t="n">
        <f aca="false">WEEKDAY(I38,1)</f>
        <v>2</v>
      </c>
      <c r="N38" s="41" t="n">
        <f aca="false">SUM(J38+L38)</f>
        <v>44136</v>
      </c>
      <c r="O38" s="42" t="s">
        <v>32</v>
      </c>
      <c r="P38" s="43" t="s">
        <v>33</v>
      </c>
      <c r="Q38" s="44" t="n">
        <v>707</v>
      </c>
      <c r="R38" s="45" t="n">
        <v>44018</v>
      </c>
      <c r="S38" s="81" t="n">
        <v>21304</v>
      </c>
      <c r="T38" s="47" t="n">
        <v>44019</v>
      </c>
      <c r="U38" s="14" t="n">
        <v>1</v>
      </c>
      <c r="V38" s="62" t="n">
        <v>1975</v>
      </c>
      <c r="W38" s="51" t="n">
        <v>44033</v>
      </c>
      <c r="X38" s="50" t="n">
        <v>139</v>
      </c>
      <c r="Y38" s="51" t="n">
        <v>44034</v>
      </c>
      <c r="Z38" s="50" t="n">
        <v>11</v>
      </c>
      <c r="AA38" s="52" t="s">
        <v>34</v>
      </c>
      <c r="AB38" s="68"/>
    </row>
    <row r="39" s="82" customFormat="true" ht="13.3" hidden="false" customHeight="false" outlineLevel="0" collapsed="false">
      <c r="A39" s="31" t="n">
        <v>36</v>
      </c>
      <c r="B39" s="53" t="n">
        <v>2020</v>
      </c>
      <c r="C39" s="53" t="s">
        <v>120</v>
      </c>
      <c r="D39" s="54" t="s">
        <v>121</v>
      </c>
      <c r="E39" s="34" t="s">
        <v>106</v>
      </c>
      <c r="F39" s="34"/>
      <c r="G39" s="55" t="n">
        <v>41</v>
      </c>
      <c r="H39" s="56" t="n">
        <v>43985</v>
      </c>
      <c r="I39" s="56" t="n">
        <v>43985</v>
      </c>
      <c r="J39" s="57" t="n">
        <f aca="false">H39</f>
        <v>43985</v>
      </c>
      <c r="K39" s="58" t="n">
        <v>43983</v>
      </c>
      <c r="L39" s="59" t="n">
        <v>180</v>
      </c>
      <c r="M39" s="40" t="n">
        <f aca="false">WEEKDAY(I39,1)</f>
        <v>4</v>
      </c>
      <c r="N39" s="41" t="n">
        <f aca="false">SUM(J39+L39)</f>
        <v>44165</v>
      </c>
      <c r="O39" s="60" t="s">
        <v>32</v>
      </c>
      <c r="P39" s="61" t="s">
        <v>33</v>
      </c>
      <c r="Q39" s="62" t="n">
        <v>778</v>
      </c>
      <c r="R39" s="45" t="n">
        <v>44048</v>
      </c>
      <c r="S39" s="62" t="n">
        <v>21325</v>
      </c>
      <c r="T39" s="63" t="n">
        <v>44048</v>
      </c>
      <c r="U39" s="64" t="n">
        <v>4</v>
      </c>
      <c r="V39" s="62" t="n">
        <v>2215</v>
      </c>
      <c r="W39" s="72" t="n">
        <v>44061</v>
      </c>
      <c r="X39" s="50" t="n">
        <v>159</v>
      </c>
      <c r="Y39" s="51" t="n">
        <v>44062</v>
      </c>
      <c r="Z39" s="50" t="n">
        <v>21</v>
      </c>
      <c r="AA39" s="68" t="s">
        <v>34</v>
      </c>
      <c r="AB39" s="68"/>
      <c r="AMF39" s="0"/>
      <c r="AMG39" s="0"/>
      <c r="AMH39" s="0"/>
      <c r="AMI39" s="0"/>
      <c r="AMJ39" s="0"/>
    </row>
    <row r="40" customFormat="false" ht="13.3" hidden="false" customHeight="false" outlineLevel="0" collapsed="false">
      <c r="A40" s="31" t="n">
        <v>37</v>
      </c>
      <c r="B40" s="32" t="n">
        <v>2020</v>
      </c>
      <c r="C40" s="53" t="s">
        <v>122</v>
      </c>
      <c r="D40" s="54" t="s">
        <v>123</v>
      </c>
      <c r="E40" s="34" t="s">
        <v>31</v>
      </c>
      <c r="F40" s="34"/>
      <c r="G40" s="55" t="n">
        <v>8597</v>
      </c>
      <c r="H40" s="56" t="n">
        <v>43948</v>
      </c>
      <c r="I40" s="74" t="n">
        <v>43948</v>
      </c>
      <c r="J40" s="57" t="n">
        <f aca="false">H40</f>
        <v>43948</v>
      </c>
      <c r="K40" s="58" t="n">
        <v>43922</v>
      </c>
      <c r="L40" s="59" t="n">
        <v>180</v>
      </c>
      <c r="M40" s="40" t="n">
        <f aca="false">WEEKDAY(I40,1)</f>
        <v>2</v>
      </c>
      <c r="N40" s="41" t="n">
        <f aca="false">SUM(J40+L40)</f>
        <v>44128</v>
      </c>
      <c r="O40" s="42" t="s">
        <v>32</v>
      </c>
      <c r="P40" s="43" t="s">
        <v>33</v>
      </c>
      <c r="Q40" s="44" t="n">
        <v>646</v>
      </c>
      <c r="R40" s="45" t="n">
        <v>43987</v>
      </c>
      <c r="S40" s="76" t="n">
        <v>21283</v>
      </c>
      <c r="T40" s="63" t="n">
        <v>43987</v>
      </c>
      <c r="U40" s="64" t="n">
        <v>1</v>
      </c>
      <c r="V40" s="62" t="n">
        <v>1573</v>
      </c>
      <c r="W40" s="51" t="n">
        <v>43983</v>
      </c>
      <c r="X40" s="50" t="n">
        <v>104</v>
      </c>
      <c r="Y40" s="51" t="n">
        <v>43984</v>
      </c>
      <c r="Z40" s="50" t="n">
        <v>17</v>
      </c>
      <c r="AA40" s="68" t="s">
        <v>34</v>
      </c>
      <c r="AB40" s="68"/>
    </row>
    <row r="41" customFormat="false" ht="13.3" hidden="false" customHeight="false" outlineLevel="0" collapsed="false">
      <c r="A41" s="31" t="n">
        <v>38</v>
      </c>
      <c r="B41" s="53" t="n">
        <v>2020</v>
      </c>
      <c r="C41" s="53" t="s">
        <v>124</v>
      </c>
      <c r="D41" s="54" t="s">
        <v>125</v>
      </c>
      <c r="E41" s="34" t="s">
        <v>126</v>
      </c>
      <c r="F41" s="34"/>
      <c r="G41" s="55" t="n">
        <v>62</v>
      </c>
      <c r="H41" s="56" t="n">
        <v>43969</v>
      </c>
      <c r="I41" s="56" t="n">
        <v>43972</v>
      </c>
      <c r="J41" s="57" t="n">
        <f aca="false">H41</f>
        <v>43969</v>
      </c>
      <c r="K41" s="58" t="n">
        <v>43952</v>
      </c>
      <c r="L41" s="59" t="n">
        <v>180</v>
      </c>
      <c r="M41" s="40" t="n">
        <f aca="false">WEEKDAY(I41,1)</f>
        <v>5</v>
      </c>
      <c r="N41" s="41" t="n">
        <f aca="false">SUM(J41+L41)</f>
        <v>44149</v>
      </c>
      <c r="O41" s="42" t="s">
        <v>32</v>
      </c>
      <c r="P41" s="61" t="s">
        <v>33</v>
      </c>
      <c r="Q41" s="62" t="n">
        <v>759</v>
      </c>
      <c r="R41" s="45" t="n">
        <v>44043</v>
      </c>
      <c r="S41" s="62" t="n">
        <v>21322</v>
      </c>
      <c r="T41" s="63" t="n">
        <v>44041</v>
      </c>
      <c r="U41" s="64" t="n">
        <v>7</v>
      </c>
      <c r="V41" s="62" t="n">
        <v>2215</v>
      </c>
      <c r="W41" s="72" t="n">
        <v>44061</v>
      </c>
      <c r="X41" s="50" t="n">
        <v>159</v>
      </c>
      <c r="Y41" s="51" t="n">
        <v>44062</v>
      </c>
      <c r="Z41" s="50" t="n">
        <v>21</v>
      </c>
      <c r="AA41" s="68" t="s">
        <v>34</v>
      </c>
      <c r="AB41" s="68"/>
    </row>
    <row r="42" customFormat="false" ht="13.3" hidden="false" customHeight="false" outlineLevel="0" collapsed="false">
      <c r="A42" s="31" t="n">
        <v>39</v>
      </c>
      <c r="B42" s="53" t="n">
        <v>2020</v>
      </c>
      <c r="C42" s="53" t="s">
        <v>127</v>
      </c>
      <c r="D42" s="54" t="s">
        <v>125</v>
      </c>
      <c r="E42" s="34" t="s">
        <v>126</v>
      </c>
      <c r="F42" s="70"/>
      <c r="G42" s="71" t="s">
        <v>128</v>
      </c>
      <c r="H42" s="56" t="n">
        <v>44152</v>
      </c>
      <c r="I42" s="56" t="n">
        <v>44152</v>
      </c>
      <c r="J42" s="57" t="n">
        <f aca="false">H42</f>
        <v>44152</v>
      </c>
      <c r="K42" s="58" t="n">
        <v>44136</v>
      </c>
      <c r="L42" s="59" t="n">
        <v>180</v>
      </c>
      <c r="M42" s="40" t="n">
        <f aca="false">WEEKDAY(I42,1)</f>
        <v>3</v>
      </c>
      <c r="N42" s="41" t="n">
        <f aca="false">SUM(J42+L42)</f>
        <v>44332</v>
      </c>
      <c r="O42" s="60" t="s">
        <v>32</v>
      </c>
      <c r="P42" s="61" t="s">
        <v>33</v>
      </c>
      <c r="Q42" s="62" t="n">
        <v>1032</v>
      </c>
      <c r="R42" s="45" t="n">
        <v>44184</v>
      </c>
      <c r="S42" s="62" t="n">
        <v>21422</v>
      </c>
      <c r="T42" s="63" t="n">
        <v>44186</v>
      </c>
      <c r="U42" s="64" t="n">
        <v>4</v>
      </c>
      <c r="V42" s="62" t="n">
        <v>3174</v>
      </c>
      <c r="W42" s="65" t="n">
        <v>44183</v>
      </c>
      <c r="X42" s="66" t="n">
        <v>243</v>
      </c>
      <c r="Y42" s="67" t="n">
        <v>44186</v>
      </c>
      <c r="Z42" s="50" t="n">
        <v>42</v>
      </c>
      <c r="AA42" s="68" t="s">
        <v>34</v>
      </c>
      <c r="AB42" s="68"/>
    </row>
    <row r="43" customFormat="false" ht="13.3" hidden="false" customHeight="false" outlineLevel="0" collapsed="false">
      <c r="A43" s="31" t="n">
        <v>40</v>
      </c>
      <c r="B43" s="53" t="n">
        <v>2020</v>
      </c>
      <c r="C43" s="53" t="s">
        <v>129</v>
      </c>
      <c r="D43" s="54" t="s">
        <v>130</v>
      </c>
      <c r="E43" s="34" t="s">
        <v>126</v>
      </c>
      <c r="F43" s="34"/>
      <c r="G43" s="55" t="n">
        <v>2640</v>
      </c>
      <c r="H43" s="56" t="n">
        <v>44057</v>
      </c>
      <c r="I43" s="56" t="n">
        <v>44057</v>
      </c>
      <c r="J43" s="57" t="n">
        <f aca="false">H43</f>
        <v>44057</v>
      </c>
      <c r="K43" s="58" t="n">
        <v>44044</v>
      </c>
      <c r="L43" s="59" t="n">
        <v>180</v>
      </c>
      <c r="M43" s="40" t="n">
        <f aca="false">WEEKDAY(I43,1)</f>
        <v>6</v>
      </c>
      <c r="N43" s="41" t="n">
        <f aca="false">SUM(J43+L43)</f>
        <v>44237</v>
      </c>
      <c r="O43" s="60" t="s">
        <v>84</v>
      </c>
      <c r="P43" s="61" t="s">
        <v>33</v>
      </c>
      <c r="Q43" s="62" t="n">
        <v>897</v>
      </c>
      <c r="R43" s="45" t="n">
        <v>44123</v>
      </c>
      <c r="S43" s="62" t="n">
        <v>21377</v>
      </c>
      <c r="T43" s="63" t="n">
        <v>44123</v>
      </c>
      <c r="U43" s="64" t="n">
        <v>2</v>
      </c>
      <c r="V43" s="62" t="n">
        <v>2802</v>
      </c>
      <c r="W43" s="51" t="n">
        <v>44141</v>
      </c>
      <c r="X43" s="50" t="n">
        <v>214</v>
      </c>
      <c r="Y43" s="51" t="n">
        <v>44145</v>
      </c>
      <c r="Z43" s="50" t="n">
        <v>13</v>
      </c>
      <c r="AA43" s="68" t="s">
        <v>34</v>
      </c>
      <c r="AB43" s="52"/>
    </row>
    <row r="44" customFormat="false" ht="13.3" hidden="false" customHeight="false" outlineLevel="0" collapsed="false">
      <c r="A44" s="31" t="n">
        <v>41</v>
      </c>
      <c r="B44" s="53" t="n">
        <v>2019</v>
      </c>
      <c r="C44" s="53" t="s">
        <v>131</v>
      </c>
      <c r="D44" s="54" t="s">
        <v>132</v>
      </c>
      <c r="E44" s="34" t="s">
        <v>31</v>
      </c>
      <c r="F44" s="34"/>
      <c r="G44" s="55" t="n">
        <v>2760</v>
      </c>
      <c r="H44" s="56" t="n">
        <v>43956</v>
      </c>
      <c r="I44" s="56" t="n">
        <v>43800</v>
      </c>
      <c r="J44" s="57" t="n">
        <f aca="false">H44</f>
        <v>43956</v>
      </c>
      <c r="K44" s="58" t="n">
        <v>43800</v>
      </c>
      <c r="L44" s="59" t="n">
        <v>180</v>
      </c>
      <c r="M44" s="40" t="n">
        <f aca="false">WEEKDAY(I44,1)</f>
        <v>1</v>
      </c>
      <c r="N44" s="41" t="n">
        <f aca="false">SUM(J44+L44)</f>
        <v>44136</v>
      </c>
      <c r="O44" s="42" t="s">
        <v>32</v>
      </c>
      <c r="P44" s="61" t="s">
        <v>33</v>
      </c>
      <c r="Q44" s="62" t="n">
        <v>744</v>
      </c>
      <c r="R44" s="45" t="n">
        <v>44041</v>
      </c>
      <c r="S44" s="62" t="n">
        <v>21320</v>
      </c>
      <c r="T44" s="63" t="n">
        <v>44041</v>
      </c>
      <c r="U44" s="64" t="n">
        <v>2</v>
      </c>
      <c r="V44" s="62" t="n">
        <v>2206</v>
      </c>
      <c r="W44" s="72" t="n">
        <v>44060</v>
      </c>
      <c r="X44" s="50" t="n">
        <v>159</v>
      </c>
      <c r="Y44" s="51" t="n">
        <v>44062</v>
      </c>
      <c r="Z44" s="50" t="n">
        <v>21</v>
      </c>
      <c r="AA44" s="68" t="s">
        <v>34</v>
      </c>
      <c r="AB44" s="68"/>
    </row>
    <row r="45" customFormat="false" ht="13.3" hidden="false" customHeight="false" outlineLevel="0" collapsed="false">
      <c r="A45" s="31" t="n">
        <v>42</v>
      </c>
      <c r="B45" s="32" t="n">
        <v>2020</v>
      </c>
      <c r="C45" s="32" t="s">
        <v>133</v>
      </c>
      <c r="D45" s="33" t="s">
        <v>134</v>
      </c>
      <c r="E45" s="77" t="s">
        <v>106</v>
      </c>
      <c r="F45" s="77"/>
      <c r="G45" s="35" t="n">
        <v>864</v>
      </c>
      <c r="H45" s="69" t="n">
        <v>43970</v>
      </c>
      <c r="I45" s="69" t="n">
        <v>43970</v>
      </c>
      <c r="J45" s="37" t="n">
        <f aca="false">H45</f>
        <v>43970</v>
      </c>
      <c r="K45" s="85" t="n">
        <v>43952</v>
      </c>
      <c r="L45" s="39" t="n">
        <v>180</v>
      </c>
      <c r="M45" s="40" t="n">
        <f aca="false">WEEKDAY(I45,1)</f>
        <v>3</v>
      </c>
      <c r="N45" s="41" t="n">
        <f aca="false">SUM(J45+L45)</f>
        <v>44150</v>
      </c>
      <c r="O45" s="42" t="s">
        <v>32</v>
      </c>
      <c r="P45" s="43" t="s">
        <v>33</v>
      </c>
      <c r="Q45" s="81" t="n">
        <v>709</v>
      </c>
      <c r="R45" s="45" t="n">
        <v>44018</v>
      </c>
      <c r="S45" s="81" t="n">
        <v>21304</v>
      </c>
      <c r="T45" s="47" t="n">
        <v>44019</v>
      </c>
      <c r="U45" s="14" t="n">
        <v>2</v>
      </c>
      <c r="V45" s="62" t="n">
        <v>1975</v>
      </c>
      <c r="W45" s="51" t="n">
        <v>44033</v>
      </c>
      <c r="X45" s="50" t="n">
        <v>139</v>
      </c>
      <c r="Y45" s="51" t="n">
        <v>44034</v>
      </c>
      <c r="Z45" s="50" t="n">
        <v>11</v>
      </c>
      <c r="AA45" s="52" t="s">
        <v>34</v>
      </c>
      <c r="AB45" s="52"/>
    </row>
    <row r="46" customFormat="false" ht="13.3" hidden="false" customHeight="false" outlineLevel="0" collapsed="false">
      <c r="A46" s="31" t="n">
        <v>43</v>
      </c>
      <c r="B46" s="53" t="n">
        <v>2020</v>
      </c>
      <c r="C46" s="53" t="s">
        <v>135</v>
      </c>
      <c r="D46" s="54" t="s">
        <v>53</v>
      </c>
      <c r="E46" s="34" t="s">
        <v>53</v>
      </c>
      <c r="F46" s="34"/>
      <c r="G46" s="55" t="n">
        <v>39505</v>
      </c>
      <c r="H46" s="56" t="n">
        <v>44131</v>
      </c>
      <c r="I46" s="56" t="n">
        <v>44132</v>
      </c>
      <c r="J46" s="57" t="n">
        <f aca="false">H46</f>
        <v>44131</v>
      </c>
      <c r="K46" s="58" t="n">
        <v>44105</v>
      </c>
      <c r="L46" s="59" t="n">
        <v>180</v>
      </c>
      <c r="M46" s="40" t="n">
        <f aca="false">WEEKDAY(I46,1)</f>
        <v>4</v>
      </c>
      <c r="N46" s="41" t="n">
        <f aca="false">SUM(J46+L46)</f>
        <v>44311</v>
      </c>
      <c r="O46" s="60" t="s">
        <v>32</v>
      </c>
      <c r="P46" s="61" t="s">
        <v>33</v>
      </c>
      <c r="Q46" s="62" t="n">
        <v>949</v>
      </c>
      <c r="R46" s="45" t="n">
        <v>44161</v>
      </c>
      <c r="S46" s="62" t="n">
        <v>21402</v>
      </c>
      <c r="T46" s="63" t="n">
        <v>44159</v>
      </c>
      <c r="U46" s="64" t="n">
        <v>2</v>
      </c>
      <c r="V46" s="62" t="n">
        <v>2492</v>
      </c>
      <c r="W46" s="51" t="n">
        <v>44095</v>
      </c>
      <c r="X46" s="50" t="n">
        <v>183</v>
      </c>
      <c r="Y46" s="51" t="n">
        <v>44035</v>
      </c>
      <c r="Z46" s="50" t="n">
        <v>33</v>
      </c>
      <c r="AA46" s="68" t="s">
        <v>34</v>
      </c>
      <c r="AB46" s="52"/>
    </row>
    <row r="47" customFormat="false" ht="13.3" hidden="false" customHeight="false" outlineLevel="0" collapsed="false">
      <c r="A47" s="31" t="n">
        <v>44</v>
      </c>
      <c r="B47" s="32" t="n">
        <v>2020</v>
      </c>
      <c r="C47" s="53" t="s">
        <v>136</v>
      </c>
      <c r="D47" s="54" t="s">
        <v>137</v>
      </c>
      <c r="E47" s="34" t="s">
        <v>138</v>
      </c>
      <c r="F47" s="34"/>
      <c r="G47" s="55" t="n">
        <v>369</v>
      </c>
      <c r="H47" s="56" t="n">
        <v>43965</v>
      </c>
      <c r="I47" s="74" t="n">
        <v>43965</v>
      </c>
      <c r="J47" s="57" t="n">
        <f aca="false">H47</f>
        <v>43965</v>
      </c>
      <c r="K47" s="58" t="n">
        <v>43952</v>
      </c>
      <c r="L47" s="59" t="n">
        <v>180</v>
      </c>
      <c r="M47" s="40" t="n">
        <f aca="false">WEEKDAY(I47,1)</f>
        <v>5</v>
      </c>
      <c r="N47" s="41" t="n">
        <f aca="false">SUM(J47+L47)</f>
        <v>44145</v>
      </c>
      <c r="O47" s="42" t="s">
        <v>32</v>
      </c>
      <c r="P47" s="43" t="s">
        <v>33</v>
      </c>
      <c r="Q47" s="48" t="n">
        <v>662</v>
      </c>
      <c r="R47" s="45" t="n">
        <v>43998</v>
      </c>
      <c r="S47" s="76" t="n">
        <v>21289</v>
      </c>
      <c r="T47" s="63" t="n">
        <v>43998</v>
      </c>
      <c r="U47" s="64" t="n">
        <v>18</v>
      </c>
      <c r="V47" s="62" t="n">
        <v>1892</v>
      </c>
      <c r="W47" s="51" t="n">
        <v>44020</v>
      </c>
      <c r="X47" s="50" t="n">
        <v>132</v>
      </c>
      <c r="Y47" s="51" t="n">
        <v>44025</v>
      </c>
      <c r="Z47" s="50" t="n">
        <v>15</v>
      </c>
      <c r="AA47" s="68" t="s">
        <v>34</v>
      </c>
      <c r="AB47" s="52"/>
    </row>
    <row r="48" customFormat="false" ht="13.3" hidden="false" customHeight="false" outlineLevel="0" collapsed="false">
      <c r="A48" s="31" t="n">
        <v>45</v>
      </c>
      <c r="B48" s="32" t="n">
        <v>2020</v>
      </c>
      <c r="C48" s="32" t="s">
        <v>139</v>
      </c>
      <c r="D48" s="33" t="s">
        <v>67</v>
      </c>
      <c r="E48" s="34" t="s">
        <v>67</v>
      </c>
      <c r="F48" s="34"/>
      <c r="G48" s="35" t="n">
        <v>6473</v>
      </c>
      <c r="H48" s="36" t="n">
        <v>43906</v>
      </c>
      <c r="I48" s="36" t="n">
        <v>43906</v>
      </c>
      <c r="J48" s="37" t="n">
        <f aca="false">H48</f>
        <v>43906</v>
      </c>
      <c r="K48" s="58" t="n">
        <v>43891</v>
      </c>
      <c r="L48" s="39" t="n">
        <v>180</v>
      </c>
      <c r="M48" s="40" t="n">
        <f aca="false">WEEKDAY(I48,1)</f>
        <v>2</v>
      </c>
      <c r="N48" s="41" t="n">
        <f aca="false">SUM(J48+L48)</f>
        <v>44086</v>
      </c>
      <c r="O48" s="42" t="s">
        <v>32</v>
      </c>
      <c r="P48" s="61" t="s">
        <v>78</v>
      </c>
      <c r="Q48" s="53" t="n">
        <v>579</v>
      </c>
      <c r="R48" s="45" t="n">
        <v>43949</v>
      </c>
      <c r="S48" s="46" t="n">
        <v>21257</v>
      </c>
      <c r="T48" s="47" t="n">
        <v>43949</v>
      </c>
      <c r="U48" s="14" t="n">
        <v>1</v>
      </c>
      <c r="V48" s="48" t="n">
        <v>1323</v>
      </c>
      <c r="W48" s="51" t="n">
        <v>43958</v>
      </c>
      <c r="X48" s="50" t="n">
        <v>88</v>
      </c>
      <c r="Y48" s="51" t="n">
        <v>43962</v>
      </c>
      <c r="Z48" s="50" t="n">
        <v>42</v>
      </c>
      <c r="AA48" s="52" t="s">
        <v>34</v>
      </c>
      <c r="AB48" s="68"/>
    </row>
    <row r="49" customFormat="false" ht="13.3" hidden="false" customHeight="false" outlineLevel="0" collapsed="false">
      <c r="A49" s="31" t="n">
        <v>46</v>
      </c>
      <c r="B49" s="53" t="n">
        <v>2020</v>
      </c>
      <c r="C49" s="53" t="s">
        <v>140</v>
      </c>
      <c r="D49" s="54" t="s">
        <v>67</v>
      </c>
      <c r="E49" s="34" t="s">
        <v>67</v>
      </c>
      <c r="F49" s="34"/>
      <c r="G49" s="55" t="n">
        <v>6578</v>
      </c>
      <c r="H49" s="56" t="n">
        <v>44125</v>
      </c>
      <c r="I49" s="56" t="n">
        <v>44125</v>
      </c>
      <c r="J49" s="57" t="n">
        <f aca="false">H49</f>
        <v>44125</v>
      </c>
      <c r="K49" s="58" t="n">
        <v>44105</v>
      </c>
      <c r="L49" s="59" t="n">
        <v>180</v>
      </c>
      <c r="M49" s="40" t="n">
        <f aca="false">WEEKDAY(I49,1)</f>
        <v>4</v>
      </c>
      <c r="N49" s="41" t="n">
        <f aca="false">SUM(J49+L49)</f>
        <v>44305</v>
      </c>
      <c r="O49" s="60" t="s">
        <v>32</v>
      </c>
      <c r="P49" s="61" t="s">
        <v>33</v>
      </c>
      <c r="Q49" s="62" t="n">
        <v>959</v>
      </c>
      <c r="R49" s="45" t="n">
        <v>44167</v>
      </c>
      <c r="S49" s="62" t="n">
        <v>21409</v>
      </c>
      <c r="T49" s="63" t="n">
        <v>44167</v>
      </c>
      <c r="U49" s="64" t="n">
        <v>1</v>
      </c>
      <c r="V49" s="62" t="n">
        <v>3140</v>
      </c>
      <c r="W49" s="72" t="n">
        <v>44180</v>
      </c>
      <c r="X49" s="66" t="n">
        <v>240</v>
      </c>
      <c r="Y49" s="67" t="n">
        <v>44181</v>
      </c>
      <c r="Z49" s="66" t="s">
        <v>56</v>
      </c>
      <c r="AA49" s="68" t="s">
        <v>34</v>
      </c>
      <c r="AB49" s="68"/>
    </row>
    <row r="50" customFormat="false" ht="13.3" hidden="false" customHeight="false" outlineLevel="0" collapsed="false">
      <c r="A50" s="31" t="n">
        <v>47</v>
      </c>
      <c r="B50" s="53" t="n">
        <v>2020</v>
      </c>
      <c r="C50" s="53" t="s">
        <v>141</v>
      </c>
      <c r="D50" s="54" t="s">
        <v>142</v>
      </c>
      <c r="E50" s="34" t="s">
        <v>53</v>
      </c>
      <c r="F50" s="34"/>
      <c r="G50" s="55" t="n">
        <v>8865</v>
      </c>
      <c r="H50" s="56" t="n">
        <v>44133</v>
      </c>
      <c r="I50" s="56" t="n">
        <v>44133</v>
      </c>
      <c r="J50" s="57" t="n">
        <f aca="false">H50</f>
        <v>44133</v>
      </c>
      <c r="K50" s="58" t="n">
        <v>44105</v>
      </c>
      <c r="L50" s="59" t="n">
        <v>180</v>
      </c>
      <c r="M50" s="40" t="n">
        <f aca="false">WEEKDAY(I50,1)</f>
        <v>5</v>
      </c>
      <c r="N50" s="41" t="n">
        <f aca="false">SUM(J50+L50)</f>
        <v>44313</v>
      </c>
      <c r="O50" s="60" t="s">
        <v>32</v>
      </c>
      <c r="P50" s="61" t="s">
        <v>33</v>
      </c>
      <c r="Q50" s="62" t="n">
        <v>991</v>
      </c>
      <c r="R50" s="45" t="n">
        <v>44176</v>
      </c>
      <c r="S50" s="62" t="n">
        <v>21417</v>
      </c>
      <c r="T50" s="63" t="n">
        <v>44179</v>
      </c>
      <c r="U50" s="64" t="n">
        <v>3</v>
      </c>
      <c r="V50" s="62"/>
      <c r="W50" s="72"/>
      <c r="X50" s="50"/>
      <c r="Y50" s="51"/>
      <c r="Z50" s="66"/>
      <c r="AA50" s="68" t="s">
        <v>85</v>
      </c>
      <c r="AB50" s="52"/>
    </row>
    <row r="51" customFormat="false" ht="13.3" hidden="false" customHeight="false" outlineLevel="0" collapsed="false">
      <c r="A51" s="31" t="n">
        <v>48</v>
      </c>
      <c r="B51" s="53" t="n">
        <v>2020</v>
      </c>
      <c r="C51" s="53" t="s">
        <v>143</v>
      </c>
      <c r="D51" s="54" t="s">
        <v>144</v>
      </c>
      <c r="E51" s="34" t="s">
        <v>37</v>
      </c>
      <c r="F51" s="34"/>
      <c r="G51" s="55" t="n">
        <v>171</v>
      </c>
      <c r="H51" s="56" t="n">
        <v>44131</v>
      </c>
      <c r="I51" s="56" t="n">
        <v>44131</v>
      </c>
      <c r="J51" s="57" t="n">
        <f aca="false">H51</f>
        <v>44131</v>
      </c>
      <c r="K51" s="58" t="n">
        <v>44105</v>
      </c>
      <c r="L51" s="59" t="n">
        <v>180</v>
      </c>
      <c r="M51" s="40" t="n">
        <f aca="false">WEEKDAY(I51,1)</f>
        <v>3</v>
      </c>
      <c r="N51" s="41" t="n">
        <f aca="false">SUM(J51+L51)</f>
        <v>44311</v>
      </c>
      <c r="O51" s="60" t="s">
        <v>32</v>
      </c>
      <c r="P51" s="61" t="s">
        <v>33</v>
      </c>
      <c r="Q51" s="62" t="n">
        <v>956</v>
      </c>
      <c r="R51" s="45" t="n">
        <v>44165</v>
      </c>
      <c r="S51" s="62" t="n">
        <v>21408</v>
      </c>
      <c r="T51" s="63" t="n">
        <v>44166</v>
      </c>
      <c r="U51" s="64" t="s">
        <v>145</v>
      </c>
      <c r="V51" s="62" t="n">
        <v>2492</v>
      </c>
      <c r="W51" s="51" t="n">
        <v>44095</v>
      </c>
      <c r="X51" s="50" t="n">
        <v>183</v>
      </c>
      <c r="Y51" s="51" t="n">
        <v>44035</v>
      </c>
      <c r="Z51" s="50" t="n">
        <v>33</v>
      </c>
      <c r="AA51" s="68" t="s">
        <v>34</v>
      </c>
      <c r="AB51" s="52"/>
    </row>
    <row r="52" s="87" customFormat="true" ht="13.3" hidden="false" customHeight="false" outlineLevel="0" collapsed="false">
      <c r="A52" s="31" t="n">
        <v>49</v>
      </c>
      <c r="B52" s="53" t="n">
        <v>2020</v>
      </c>
      <c r="C52" s="53" t="s">
        <v>146</v>
      </c>
      <c r="D52" s="86" t="s">
        <v>147</v>
      </c>
      <c r="E52" s="34" t="s">
        <v>106</v>
      </c>
      <c r="F52" s="34"/>
      <c r="G52" s="55" t="n">
        <v>1588</v>
      </c>
      <c r="H52" s="56" t="n">
        <v>43963</v>
      </c>
      <c r="I52" s="56" t="n">
        <v>43963</v>
      </c>
      <c r="J52" s="57" t="n">
        <f aca="false">H52</f>
        <v>43963</v>
      </c>
      <c r="K52" s="58" t="n">
        <v>43952</v>
      </c>
      <c r="L52" s="59" t="n">
        <v>180</v>
      </c>
      <c r="M52" s="40" t="n">
        <f aca="false">WEEKDAY(I52,1)</f>
        <v>3</v>
      </c>
      <c r="N52" s="41" t="n">
        <f aca="false">SUM(J52+L52)</f>
        <v>44143</v>
      </c>
      <c r="O52" s="42" t="s">
        <v>32</v>
      </c>
      <c r="P52" s="61" t="s">
        <v>33</v>
      </c>
      <c r="Q52" s="62" t="n">
        <v>750</v>
      </c>
      <c r="R52" s="45" t="n">
        <v>44041</v>
      </c>
      <c r="S52" s="62" t="n">
        <v>21320</v>
      </c>
      <c r="T52" s="63" t="n">
        <v>44041</v>
      </c>
      <c r="U52" s="64" t="n">
        <v>3</v>
      </c>
      <c r="V52" s="62" t="n">
        <v>2215</v>
      </c>
      <c r="W52" s="72" t="n">
        <v>44061</v>
      </c>
      <c r="X52" s="50" t="n">
        <v>159</v>
      </c>
      <c r="Y52" s="51" t="n">
        <v>44062</v>
      </c>
      <c r="Z52" s="50" t="n">
        <v>21</v>
      </c>
      <c r="AA52" s="68" t="s">
        <v>34</v>
      </c>
      <c r="AB52" s="52"/>
      <c r="AMF52" s="0"/>
      <c r="AMG52" s="0"/>
      <c r="AMH52" s="0"/>
      <c r="AMI52" s="0"/>
      <c r="AMJ52" s="0"/>
    </row>
    <row r="53" customFormat="false" ht="13.3" hidden="false" customHeight="false" outlineLevel="0" collapsed="false">
      <c r="A53" s="31" t="n">
        <v>50</v>
      </c>
      <c r="B53" s="53" t="n">
        <v>2020</v>
      </c>
      <c r="C53" s="53" t="s">
        <v>148</v>
      </c>
      <c r="D53" s="54" t="s">
        <v>149</v>
      </c>
      <c r="E53" s="34" t="s">
        <v>72</v>
      </c>
      <c r="F53" s="34"/>
      <c r="G53" s="55" t="n">
        <v>151</v>
      </c>
      <c r="H53" s="56" t="n">
        <v>44133</v>
      </c>
      <c r="I53" s="56" t="n">
        <v>44133</v>
      </c>
      <c r="J53" s="57" t="n">
        <f aca="false">H53</f>
        <v>44133</v>
      </c>
      <c r="K53" s="58" t="n">
        <v>44105</v>
      </c>
      <c r="L53" s="59" t="n">
        <v>180</v>
      </c>
      <c r="M53" s="40" t="n">
        <f aca="false">WEEKDAY(I53,1)</f>
        <v>5</v>
      </c>
      <c r="N53" s="41" t="n">
        <f aca="false">SUM(J53+L53)</f>
        <v>44313</v>
      </c>
      <c r="O53" s="60" t="s">
        <v>32</v>
      </c>
      <c r="P53" s="61" t="s">
        <v>33</v>
      </c>
      <c r="Q53" s="62" t="n">
        <v>995</v>
      </c>
      <c r="R53" s="45" t="n">
        <v>44176</v>
      </c>
      <c r="S53" s="62" t="n">
        <v>21417</v>
      </c>
      <c r="T53" s="63" t="n">
        <v>44179</v>
      </c>
      <c r="U53" s="64" t="n">
        <v>3</v>
      </c>
      <c r="V53" s="62" t="n">
        <v>3153</v>
      </c>
      <c r="W53" s="72" t="n">
        <v>44181</v>
      </c>
      <c r="X53" s="50" t="n">
        <v>242</v>
      </c>
      <c r="Y53" s="51" t="n">
        <v>44183</v>
      </c>
      <c r="Z53" s="50" t="n">
        <v>22</v>
      </c>
      <c r="AA53" s="68" t="s">
        <v>34</v>
      </c>
      <c r="AB53" s="68"/>
    </row>
    <row r="54" customFormat="false" ht="13.3" hidden="false" customHeight="false" outlineLevel="0" collapsed="false">
      <c r="A54" s="31" t="n">
        <v>51</v>
      </c>
      <c r="B54" s="53" t="n">
        <v>2020</v>
      </c>
      <c r="C54" s="53" t="s">
        <v>150</v>
      </c>
      <c r="D54" s="54" t="s">
        <v>151</v>
      </c>
      <c r="E54" s="34" t="s">
        <v>72</v>
      </c>
      <c r="F54" s="34"/>
      <c r="G54" s="55" t="n">
        <v>33</v>
      </c>
      <c r="H54" s="56" t="n">
        <v>43922</v>
      </c>
      <c r="I54" s="56" t="n">
        <v>43922</v>
      </c>
      <c r="J54" s="57" t="n">
        <f aca="false">H54</f>
        <v>43922</v>
      </c>
      <c r="K54" s="58" t="n">
        <v>43922</v>
      </c>
      <c r="L54" s="59" t="n">
        <v>180</v>
      </c>
      <c r="M54" s="40" t="n">
        <f aca="false">WEEKDAY(I54,1)</f>
        <v>4</v>
      </c>
      <c r="N54" s="41" t="n">
        <f aca="false">SUM(J54+L54)</f>
        <v>44102</v>
      </c>
      <c r="O54" s="42" t="s">
        <v>32</v>
      </c>
      <c r="P54" s="61" t="s">
        <v>33</v>
      </c>
      <c r="Q54" s="62" t="n">
        <v>770</v>
      </c>
      <c r="R54" s="45" t="n">
        <v>44048</v>
      </c>
      <c r="S54" s="62" t="n">
        <v>21325</v>
      </c>
      <c r="T54" s="63" t="n">
        <v>44048</v>
      </c>
      <c r="U54" s="64" t="s">
        <v>145</v>
      </c>
      <c r="V54" s="62"/>
      <c r="W54" s="65"/>
      <c r="X54" s="66"/>
      <c r="Y54" s="67"/>
      <c r="Z54" s="66"/>
      <c r="AA54" s="68" t="s">
        <v>85</v>
      </c>
      <c r="AB54" s="68"/>
    </row>
    <row r="55" customFormat="false" ht="13.3" hidden="false" customHeight="false" outlineLevel="0" collapsed="false">
      <c r="A55" s="31" t="n">
        <v>52</v>
      </c>
      <c r="B55" s="53" t="n">
        <v>2020</v>
      </c>
      <c r="C55" s="53" t="s">
        <v>152</v>
      </c>
      <c r="D55" s="54" t="s">
        <v>151</v>
      </c>
      <c r="E55" s="34" t="s">
        <v>72</v>
      </c>
      <c r="F55" s="34"/>
      <c r="G55" s="55" t="n">
        <v>113</v>
      </c>
      <c r="H55" s="56" t="n">
        <v>44134</v>
      </c>
      <c r="I55" s="56" t="n">
        <v>44134</v>
      </c>
      <c r="J55" s="57" t="n">
        <f aca="false">H55</f>
        <v>44134</v>
      </c>
      <c r="K55" s="58" t="n">
        <v>44105</v>
      </c>
      <c r="L55" s="59" t="n">
        <v>180</v>
      </c>
      <c r="M55" s="40" t="n">
        <f aca="false">WEEKDAY(I55,1)</f>
        <v>6</v>
      </c>
      <c r="N55" s="41" t="n">
        <f aca="false">SUM(J55+L55)</f>
        <v>44314</v>
      </c>
      <c r="O55" s="60" t="s">
        <v>32</v>
      </c>
      <c r="P55" s="61" t="s">
        <v>33</v>
      </c>
      <c r="Q55" s="62" t="n">
        <v>999</v>
      </c>
      <c r="R55" s="45" t="n">
        <v>44176</v>
      </c>
      <c r="S55" s="62" t="n">
        <v>21417</v>
      </c>
      <c r="T55" s="63" t="n">
        <v>44179</v>
      </c>
      <c r="U55" s="64" t="n">
        <v>4</v>
      </c>
      <c r="V55" s="62" t="n">
        <v>3089</v>
      </c>
      <c r="W55" s="51" t="n">
        <v>44174</v>
      </c>
      <c r="X55" s="66" t="n">
        <v>237</v>
      </c>
      <c r="Y55" s="51" t="n">
        <v>44176</v>
      </c>
      <c r="Z55" s="50" t="n">
        <v>25</v>
      </c>
      <c r="AA55" s="68" t="s">
        <v>34</v>
      </c>
      <c r="AB55" s="52"/>
    </row>
    <row r="56" customFormat="false" ht="13.3" hidden="false" customHeight="false" outlineLevel="0" collapsed="false">
      <c r="A56" s="31" t="n">
        <v>53</v>
      </c>
      <c r="B56" s="53" t="n">
        <v>2020</v>
      </c>
      <c r="C56" s="53" t="s">
        <v>153</v>
      </c>
      <c r="D56" s="54" t="s">
        <v>154</v>
      </c>
      <c r="E56" s="34" t="s">
        <v>70</v>
      </c>
      <c r="F56" s="34"/>
      <c r="G56" s="55" t="n">
        <v>2119</v>
      </c>
      <c r="H56" s="56" t="n">
        <v>43920</v>
      </c>
      <c r="I56" s="56" t="n">
        <v>43920</v>
      </c>
      <c r="J56" s="57" t="n">
        <f aca="false">H56</f>
        <v>43920</v>
      </c>
      <c r="K56" s="58" t="n">
        <v>43891</v>
      </c>
      <c r="L56" s="59" t="n">
        <v>180</v>
      </c>
      <c r="M56" s="40" t="n">
        <f aca="false">WEEKDAY(I56,1)</f>
        <v>2</v>
      </c>
      <c r="N56" s="41" t="n">
        <f aca="false">SUM(J56+L56)</f>
        <v>44100</v>
      </c>
      <c r="O56" s="42" t="s">
        <v>32</v>
      </c>
      <c r="P56" s="43" t="s">
        <v>33</v>
      </c>
      <c r="Q56" s="62" t="n">
        <v>722</v>
      </c>
      <c r="R56" s="45" t="n">
        <v>44027</v>
      </c>
      <c r="S56" s="62" t="n">
        <v>21310</v>
      </c>
      <c r="T56" s="63" t="n">
        <v>44027</v>
      </c>
      <c r="U56" s="64" t="n">
        <v>1</v>
      </c>
      <c r="V56" s="62"/>
      <c r="W56" s="65"/>
      <c r="X56" s="66"/>
      <c r="Y56" s="67"/>
      <c r="Z56" s="66"/>
      <c r="AA56" s="68" t="s">
        <v>85</v>
      </c>
      <c r="AB56" s="68"/>
    </row>
    <row r="57" s="82" customFormat="true" ht="13.3" hidden="false" customHeight="false" outlineLevel="0" collapsed="false">
      <c r="A57" s="31" t="n">
        <v>54</v>
      </c>
      <c r="B57" s="53" t="n">
        <v>2020</v>
      </c>
      <c r="C57" s="53" t="s">
        <v>155</v>
      </c>
      <c r="D57" s="54" t="s">
        <v>154</v>
      </c>
      <c r="E57" s="34" t="s">
        <v>70</v>
      </c>
      <c r="F57" s="34"/>
      <c r="G57" s="55" t="n">
        <v>2135</v>
      </c>
      <c r="H57" s="56" t="n">
        <v>43993</v>
      </c>
      <c r="I57" s="56" t="n">
        <v>43992</v>
      </c>
      <c r="J57" s="57" t="n">
        <f aca="false">H57</f>
        <v>43993</v>
      </c>
      <c r="K57" s="58" t="n">
        <v>43983</v>
      </c>
      <c r="L57" s="59" t="n">
        <v>180</v>
      </c>
      <c r="M57" s="40" t="n">
        <f aca="false">WEEKDAY(I57,1)</f>
        <v>4</v>
      </c>
      <c r="N57" s="41" t="n">
        <f aca="false">SUM(J57+L57)</f>
        <v>44173</v>
      </c>
      <c r="O57" s="60" t="s">
        <v>102</v>
      </c>
      <c r="P57" s="61" t="s">
        <v>33</v>
      </c>
      <c r="Q57" s="62" t="n">
        <v>747</v>
      </c>
      <c r="R57" s="45" t="n">
        <v>44041</v>
      </c>
      <c r="S57" s="62" t="n">
        <v>21320</v>
      </c>
      <c r="T57" s="63" t="n">
        <v>44041</v>
      </c>
      <c r="U57" s="64" t="n">
        <v>3</v>
      </c>
      <c r="V57" s="62" t="n">
        <v>2254</v>
      </c>
      <c r="W57" s="72" t="n">
        <v>44064</v>
      </c>
      <c r="X57" s="50" t="n">
        <v>162</v>
      </c>
      <c r="Y57" s="51" t="n">
        <v>44067</v>
      </c>
      <c r="Z57" s="50" t="n">
        <v>12</v>
      </c>
      <c r="AA57" s="68" t="s">
        <v>34</v>
      </c>
      <c r="AB57" s="52"/>
      <c r="AMF57" s="0"/>
      <c r="AMG57" s="0"/>
      <c r="AMH57" s="0"/>
      <c r="AMI57" s="0"/>
      <c r="AMJ57" s="0"/>
    </row>
    <row r="58" customFormat="false" ht="13.3" hidden="false" customHeight="false" outlineLevel="0" collapsed="false">
      <c r="A58" s="31" t="n">
        <v>55</v>
      </c>
      <c r="B58" s="53" t="n">
        <v>2020</v>
      </c>
      <c r="C58" s="53" t="s">
        <v>156</v>
      </c>
      <c r="D58" s="54" t="s">
        <v>154</v>
      </c>
      <c r="E58" s="34" t="s">
        <v>70</v>
      </c>
      <c r="F58" s="34"/>
      <c r="G58" s="55" t="n">
        <v>2172</v>
      </c>
      <c r="H58" s="56" t="n">
        <v>44111</v>
      </c>
      <c r="I58" s="56" t="n">
        <v>44111</v>
      </c>
      <c r="J58" s="57" t="n">
        <f aca="false">H58</f>
        <v>44111</v>
      </c>
      <c r="K58" s="58" t="n">
        <v>44105</v>
      </c>
      <c r="L58" s="59" t="n">
        <v>180</v>
      </c>
      <c r="M58" s="40" t="n">
        <f aca="false">WEEKDAY(I58,1)</f>
        <v>4</v>
      </c>
      <c r="N58" s="41" t="n">
        <f aca="false">SUM(J58+L58)</f>
        <v>44291</v>
      </c>
      <c r="O58" s="60" t="s">
        <v>32</v>
      </c>
      <c r="P58" s="61" t="s">
        <v>33</v>
      </c>
      <c r="Q58" s="62" t="n">
        <v>953</v>
      </c>
      <c r="R58" s="45" t="n">
        <v>44165</v>
      </c>
      <c r="S58" s="62" t="n">
        <v>21408</v>
      </c>
      <c r="T58" s="63" t="n">
        <v>44166</v>
      </c>
      <c r="U58" s="64" t="n">
        <v>2</v>
      </c>
      <c r="V58" s="62" t="n">
        <v>2985</v>
      </c>
      <c r="W58" s="51" t="n">
        <v>44166</v>
      </c>
      <c r="X58" s="50" t="n">
        <v>230</v>
      </c>
      <c r="Y58" s="51" t="n">
        <v>44167</v>
      </c>
      <c r="Z58" s="50" t="n">
        <v>33</v>
      </c>
      <c r="AA58" s="68" t="s">
        <v>34</v>
      </c>
      <c r="AB58" s="68"/>
    </row>
    <row r="59" customFormat="false" ht="13.3" hidden="false" customHeight="false" outlineLevel="0" collapsed="false">
      <c r="A59" s="31" t="n">
        <v>56</v>
      </c>
      <c r="B59" s="32" t="n">
        <v>2020</v>
      </c>
      <c r="C59" s="53" t="s">
        <v>157</v>
      </c>
      <c r="D59" s="54" t="s">
        <v>158</v>
      </c>
      <c r="E59" s="88" t="s">
        <v>37</v>
      </c>
      <c r="F59" s="88"/>
      <c r="G59" s="55" t="n">
        <v>26</v>
      </c>
      <c r="H59" s="56" t="n">
        <v>43923</v>
      </c>
      <c r="I59" s="56" t="n">
        <v>43915</v>
      </c>
      <c r="J59" s="57" t="n">
        <f aca="false">H59</f>
        <v>43923</v>
      </c>
      <c r="K59" s="58" t="n">
        <v>43891</v>
      </c>
      <c r="L59" s="59" t="n">
        <v>180</v>
      </c>
      <c r="M59" s="40" t="n">
        <f aca="false">WEEKDAY(I59,1)</f>
        <v>4</v>
      </c>
      <c r="N59" s="41" t="n">
        <f aca="false">SUM(J59+L59)</f>
        <v>44103</v>
      </c>
      <c r="O59" s="42" t="s">
        <v>32</v>
      </c>
      <c r="P59" s="43" t="s">
        <v>33</v>
      </c>
      <c r="Q59" s="44" t="n">
        <v>598</v>
      </c>
      <c r="R59" s="45" t="n">
        <v>43958</v>
      </c>
      <c r="S59" s="76" t="n">
        <v>21263</v>
      </c>
      <c r="T59" s="63" t="n">
        <v>43958</v>
      </c>
      <c r="U59" s="89" t="s">
        <v>159</v>
      </c>
      <c r="V59" s="62" t="n">
        <v>1335</v>
      </c>
      <c r="W59" s="51" t="n">
        <v>43959</v>
      </c>
      <c r="X59" s="50" t="n">
        <v>89</v>
      </c>
      <c r="Y59" s="51" t="n">
        <v>43963</v>
      </c>
      <c r="Z59" s="50" t="n">
        <v>23</v>
      </c>
      <c r="AA59" s="68" t="s">
        <v>34</v>
      </c>
      <c r="AB59" s="68"/>
    </row>
    <row r="60" customFormat="false" ht="13.3" hidden="false" customHeight="false" outlineLevel="0" collapsed="false">
      <c r="A60" s="31" t="n">
        <v>57</v>
      </c>
      <c r="B60" s="53" t="n">
        <v>2020</v>
      </c>
      <c r="C60" s="53" t="s">
        <v>160</v>
      </c>
      <c r="D60" s="54" t="s">
        <v>161</v>
      </c>
      <c r="E60" s="34" t="s">
        <v>126</v>
      </c>
      <c r="F60" s="34"/>
      <c r="G60" s="55" t="n">
        <v>2612</v>
      </c>
      <c r="H60" s="56" t="n">
        <v>43969</v>
      </c>
      <c r="I60" s="56" t="n">
        <v>43969</v>
      </c>
      <c r="J60" s="57" t="n">
        <f aca="false">H60</f>
        <v>43969</v>
      </c>
      <c r="K60" s="58" t="n">
        <v>43952</v>
      </c>
      <c r="L60" s="59" t="n">
        <v>180</v>
      </c>
      <c r="M60" s="40" t="n">
        <f aca="false">WEEKDAY(I60,1)</f>
        <v>2</v>
      </c>
      <c r="N60" s="41" t="n">
        <f aca="false">SUM(J60+L60)</f>
        <v>44149</v>
      </c>
      <c r="O60" s="42" t="s">
        <v>32</v>
      </c>
      <c r="P60" s="61" t="s">
        <v>33</v>
      </c>
      <c r="Q60" s="62" t="n">
        <v>758</v>
      </c>
      <c r="R60" s="45" t="n">
        <v>44043</v>
      </c>
      <c r="S60" s="62" t="n">
        <v>21322</v>
      </c>
      <c r="T60" s="63" t="n">
        <v>44041</v>
      </c>
      <c r="U60" s="64" t="n">
        <v>7</v>
      </c>
      <c r="V60" s="62" t="n">
        <v>2215</v>
      </c>
      <c r="W60" s="72" t="n">
        <v>44061</v>
      </c>
      <c r="X60" s="50" t="n">
        <v>159</v>
      </c>
      <c r="Y60" s="51" t="n">
        <v>44062</v>
      </c>
      <c r="Z60" s="50" t="n">
        <v>21</v>
      </c>
      <c r="AA60" s="68" t="s">
        <v>34</v>
      </c>
      <c r="AB60" s="68"/>
    </row>
    <row r="61" customFormat="false" ht="13.3" hidden="false" customHeight="false" outlineLevel="0" collapsed="false">
      <c r="A61" s="31" t="n">
        <v>58</v>
      </c>
      <c r="B61" s="53" t="n">
        <v>2020</v>
      </c>
      <c r="C61" s="53" t="s">
        <v>162</v>
      </c>
      <c r="D61" s="54" t="s">
        <v>161</v>
      </c>
      <c r="E61" s="34" t="s">
        <v>126</v>
      </c>
      <c r="F61" s="34"/>
      <c r="G61" s="55" t="n">
        <v>2691</v>
      </c>
      <c r="H61" s="56" t="n">
        <v>44159</v>
      </c>
      <c r="I61" s="56" t="n">
        <v>44159</v>
      </c>
      <c r="J61" s="57" t="n">
        <f aca="false">H61</f>
        <v>44159</v>
      </c>
      <c r="K61" s="58" t="n">
        <v>44136</v>
      </c>
      <c r="L61" s="59" t="n">
        <v>180</v>
      </c>
      <c r="M61" s="40" t="n">
        <f aca="false">WEEKDAY(I61,1)</f>
        <v>3</v>
      </c>
      <c r="N61" s="41" t="n">
        <f aca="false">SUM(J61+L61)</f>
        <v>44339</v>
      </c>
      <c r="O61" s="60" t="s">
        <v>32</v>
      </c>
      <c r="P61" s="61" t="s">
        <v>33</v>
      </c>
      <c r="Q61" s="62" t="n">
        <v>1029</v>
      </c>
      <c r="R61" s="45" t="n">
        <v>44184</v>
      </c>
      <c r="S61" s="62" t="n">
        <v>21422</v>
      </c>
      <c r="T61" s="63" t="n">
        <v>44186</v>
      </c>
      <c r="U61" s="64" t="n">
        <v>3</v>
      </c>
      <c r="V61" s="62"/>
      <c r="W61" s="65"/>
      <c r="X61" s="66"/>
      <c r="Y61" s="67"/>
      <c r="Z61" s="50"/>
      <c r="AA61" s="68" t="s">
        <v>85</v>
      </c>
      <c r="AB61" s="68"/>
    </row>
    <row r="62" customFormat="false" ht="13.3" hidden="false" customHeight="false" outlineLevel="0" collapsed="false">
      <c r="A62" s="31" t="n">
        <v>59</v>
      </c>
      <c r="B62" s="53" t="n">
        <v>2020</v>
      </c>
      <c r="C62" s="53" t="s">
        <v>163</v>
      </c>
      <c r="D62" s="54" t="s">
        <v>164</v>
      </c>
      <c r="E62" s="34" t="s">
        <v>37</v>
      </c>
      <c r="F62" s="70"/>
      <c r="G62" s="71" t="s">
        <v>165</v>
      </c>
      <c r="H62" s="56" t="n">
        <v>44140</v>
      </c>
      <c r="I62" s="56" t="n">
        <v>44140</v>
      </c>
      <c r="J62" s="57" t="n">
        <f aca="false">H62</f>
        <v>44140</v>
      </c>
      <c r="K62" s="58" t="n">
        <v>44136</v>
      </c>
      <c r="L62" s="59" t="n">
        <v>180</v>
      </c>
      <c r="M62" s="40" t="n">
        <f aca="false">WEEKDAY(I62,1)</f>
        <v>5</v>
      </c>
      <c r="N62" s="41" t="n">
        <f aca="false">SUM(J62+L62)</f>
        <v>44320</v>
      </c>
      <c r="O62" s="60" t="s">
        <v>32</v>
      </c>
      <c r="P62" s="61" t="s">
        <v>33</v>
      </c>
      <c r="Q62" s="62" t="n">
        <v>1047</v>
      </c>
      <c r="R62" s="45" t="n">
        <v>44193</v>
      </c>
      <c r="S62" s="62" t="n">
        <v>21245</v>
      </c>
      <c r="T62" s="63" t="n">
        <v>44193</v>
      </c>
      <c r="U62" s="64" t="n">
        <v>9</v>
      </c>
      <c r="V62" s="62" t="n">
        <v>3181</v>
      </c>
      <c r="W62" s="65" t="n">
        <v>44183</v>
      </c>
      <c r="X62" s="66" t="n">
        <v>243</v>
      </c>
      <c r="Y62" s="67" t="n">
        <v>44186</v>
      </c>
      <c r="Z62" s="50" t="n">
        <v>42</v>
      </c>
      <c r="AA62" s="68" t="s">
        <v>34</v>
      </c>
      <c r="AB62" s="68"/>
    </row>
    <row r="63" customFormat="false" ht="13.3" hidden="false" customHeight="false" outlineLevel="0" collapsed="false">
      <c r="A63" s="31" t="n">
        <v>60</v>
      </c>
      <c r="B63" s="53" t="n">
        <v>2020</v>
      </c>
      <c r="C63" s="53" t="s">
        <v>166</v>
      </c>
      <c r="D63" s="54" t="s">
        <v>167</v>
      </c>
      <c r="E63" s="34" t="s">
        <v>72</v>
      </c>
      <c r="F63" s="34"/>
      <c r="G63" s="55" t="n">
        <v>79</v>
      </c>
      <c r="H63" s="56" t="n">
        <v>44131</v>
      </c>
      <c r="I63" s="56" t="n">
        <v>44130</v>
      </c>
      <c r="J63" s="57" t="n">
        <f aca="false">H63</f>
        <v>44131</v>
      </c>
      <c r="K63" s="58" t="n">
        <v>44105</v>
      </c>
      <c r="L63" s="59" t="n">
        <v>180</v>
      </c>
      <c r="M63" s="40" t="n">
        <f aca="false">WEEKDAY(I63,1)</f>
        <v>2</v>
      </c>
      <c r="N63" s="41" t="n">
        <f aca="false">SUM(J63+L63)</f>
        <v>44311</v>
      </c>
      <c r="O63" s="60" t="s">
        <v>32</v>
      </c>
      <c r="P63" s="61" t="s">
        <v>33</v>
      </c>
      <c r="Q63" s="62" t="n">
        <v>1028</v>
      </c>
      <c r="R63" s="45" t="n">
        <v>44184</v>
      </c>
      <c r="S63" s="62" t="n">
        <v>21422</v>
      </c>
      <c r="T63" s="63" t="n">
        <v>44186</v>
      </c>
      <c r="U63" s="64" t="n">
        <v>3</v>
      </c>
      <c r="V63" s="62" t="n">
        <v>3140</v>
      </c>
      <c r="W63" s="72" t="n">
        <v>44180</v>
      </c>
      <c r="X63" s="50" t="n">
        <v>240</v>
      </c>
      <c r="Y63" s="51" t="n">
        <v>44181</v>
      </c>
      <c r="Z63" s="66" t="s">
        <v>56</v>
      </c>
      <c r="AA63" s="68" t="s">
        <v>34</v>
      </c>
      <c r="AB63" s="52"/>
    </row>
    <row r="64" customFormat="false" ht="13.3" hidden="false" customHeight="false" outlineLevel="0" collapsed="false">
      <c r="A64" s="31" t="n">
        <v>61</v>
      </c>
      <c r="B64" s="53" t="n">
        <v>2020</v>
      </c>
      <c r="C64" s="53" t="s">
        <v>168</v>
      </c>
      <c r="D64" s="54" t="s">
        <v>169</v>
      </c>
      <c r="E64" s="34" t="s">
        <v>53</v>
      </c>
      <c r="F64" s="34"/>
      <c r="G64" s="55" t="n">
        <v>4944</v>
      </c>
      <c r="H64" s="56" t="n">
        <v>43956</v>
      </c>
      <c r="I64" s="56" t="n">
        <v>43875</v>
      </c>
      <c r="J64" s="57" t="n">
        <f aca="false">H64</f>
        <v>43956</v>
      </c>
      <c r="K64" s="58" t="n">
        <v>43952</v>
      </c>
      <c r="L64" s="59" t="n">
        <v>180</v>
      </c>
      <c r="M64" s="40" t="n">
        <f aca="false">WEEKDAY(I64,1)</f>
        <v>6</v>
      </c>
      <c r="N64" s="41" t="n">
        <f aca="false">SUM(J64+L64)</f>
        <v>44136</v>
      </c>
      <c r="O64" s="42" t="s">
        <v>32</v>
      </c>
      <c r="P64" s="61" t="s">
        <v>33</v>
      </c>
      <c r="Q64" s="62" t="n">
        <v>756</v>
      </c>
      <c r="R64" s="45" t="n">
        <v>44043</v>
      </c>
      <c r="S64" s="62" t="n">
        <v>21322</v>
      </c>
      <c r="T64" s="63" t="n">
        <v>44041</v>
      </c>
      <c r="U64" s="64" t="s">
        <v>170</v>
      </c>
      <c r="V64" s="62" t="n">
        <v>2215</v>
      </c>
      <c r="W64" s="72" t="n">
        <v>44061</v>
      </c>
      <c r="X64" s="50" t="n">
        <v>159</v>
      </c>
      <c r="Y64" s="51" t="n">
        <v>44062</v>
      </c>
      <c r="Z64" s="50" t="n">
        <v>21</v>
      </c>
      <c r="AA64" s="68" t="s">
        <v>34</v>
      </c>
      <c r="AB64" s="52"/>
    </row>
    <row r="65" customFormat="false" ht="13.3" hidden="false" customHeight="false" outlineLevel="0" collapsed="false">
      <c r="A65" s="31" t="n">
        <v>62</v>
      </c>
      <c r="B65" s="53" t="n">
        <v>2020</v>
      </c>
      <c r="C65" s="53" t="s">
        <v>171</v>
      </c>
      <c r="D65" s="54" t="s">
        <v>169</v>
      </c>
      <c r="E65" s="34" t="s">
        <v>53</v>
      </c>
      <c r="F65" s="70"/>
      <c r="G65" s="71" t="s">
        <v>172</v>
      </c>
      <c r="H65" s="56" t="n">
        <v>44141</v>
      </c>
      <c r="I65" s="56" t="n">
        <v>44141</v>
      </c>
      <c r="J65" s="57" t="n">
        <f aca="false">H65</f>
        <v>44141</v>
      </c>
      <c r="K65" s="58" t="n">
        <v>44136</v>
      </c>
      <c r="L65" s="59" t="n">
        <v>180</v>
      </c>
      <c r="M65" s="40" t="n">
        <f aca="false">WEEKDAY(I65,1)</f>
        <v>6</v>
      </c>
      <c r="N65" s="41" t="n">
        <f aca="false">SUM(J65+L65)</f>
        <v>44321</v>
      </c>
      <c r="O65" s="60" t="s">
        <v>32</v>
      </c>
      <c r="P65" s="61" t="s">
        <v>33</v>
      </c>
      <c r="Q65" s="62" t="n">
        <v>1058</v>
      </c>
      <c r="R65" s="45" t="n">
        <v>44193</v>
      </c>
      <c r="S65" s="62" t="n">
        <v>21245</v>
      </c>
      <c r="T65" s="63" t="n">
        <v>44193</v>
      </c>
      <c r="U65" s="64" t="n">
        <v>11</v>
      </c>
      <c r="V65" s="62" t="n">
        <v>3174</v>
      </c>
      <c r="W65" s="65" t="n">
        <v>44183</v>
      </c>
      <c r="X65" s="66" t="n">
        <v>243</v>
      </c>
      <c r="Y65" s="67" t="n">
        <v>44186</v>
      </c>
      <c r="Z65" s="50" t="n">
        <v>42</v>
      </c>
      <c r="AA65" s="68" t="s">
        <v>34</v>
      </c>
      <c r="AB65" s="52"/>
    </row>
    <row r="66" customFormat="false" ht="13.3" hidden="false" customHeight="false" outlineLevel="0" collapsed="false">
      <c r="A66" s="31" t="n">
        <v>63</v>
      </c>
      <c r="B66" s="32" t="n">
        <v>2020</v>
      </c>
      <c r="C66" s="53" t="s">
        <v>173</v>
      </c>
      <c r="D66" s="54" t="s">
        <v>174</v>
      </c>
      <c r="E66" s="34" t="s">
        <v>175</v>
      </c>
      <c r="F66" s="34"/>
      <c r="G66" s="59" t="n">
        <v>63</v>
      </c>
      <c r="H66" s="56" t="n">
        <v>43907</v>
      </c>
      <c r="I66" s="74" t="n">
        <v>43907</v>
      </c>
      <c r="J66" s="57" t="n">
        <f aca="false">H66</f>
        <v>43907</v>
      </c>
      <c r="K66" s="58" t="n">
        <v>43891</v>
      </c>
      <c r="L66" s="59" t="n">
        <v>180</v>
      </c>
      <c r="M66" s="40" t="n">
        <f aca="false">WEEKDAY(I66,1)</f>
        <v>3</v>
      </c>
      <c r="N66" s="41" t="n">
        <f aca="false">SUM(J66+L66)</f>
        <v>44087</v>
      </c>
      <c r="O66" s="42" t="s">
        <v>32</v>
      </c>
      <c r="P66" s="61" t="s">
        <v>33</v>
      </c>
      <c r="Q66" s="62" t="n">
        <v>635</v>
      </c>
      <c r="R66" s="45" t="n">
        <v>43984</v>
      </c>
      <c r="S66" s="76" t="n">
        <v>21281</v>
      </c>
      <c r="T66" s="63" t="n">
        <v>43984</v>
      </c>
      <c r="U66" s="64" t="n">
        <v>3</v>
      </c>
      <c r="V66" s="62" t="n">
        <v>1646</v>
      </c>
      <c r="W66" s="51" t="n">
        <v>43991</v>
      </c>
      <c r="X66" s="50" t="n">
        <v>110</v>
      </c>
      <c r="Y66" s="51" t="n">
        <v>43992</v>
      </c>
      <c r="Z66" s="50" t="n">
        <v>17</v>
      </c>
      <c r="AA66" s="68" t="s">
        <v>34</v>
      </c>
      <c r="AB66" s="68"/>
    </row>
    <row r="67" s="82" customFormat="true" ht="13.3" hidden="false" customHeight="false" outlineLevel="0" collapsed="false">
      <c r="A67" s="31" t="n">
        <v>64</v>
      </c>
      <c r="B67" s="53" t="n">
        <v>2020</v>
      </c>
      <c r="C67" s="53" t="s">
        <v>176</v>
      </c>
      <c r="D67" s="54" t="s">
        <v>177</v>
      </c>
      <c r="E67" s="34" t="s">
        <v>31</v>
      </c>
      <c r="F67" s="34"/>
      <c r="G67" s="55" t="n">
        <v>1107</v>
      </c>
      <c r="H67" s="56" t="n">
        <v>43971</v>
      </c>
      <c r="I67" s="56" t="n">
        <v>43971</v>
      </c>
      <c r="J67" s="57" t="n">
        <f aca="false">H67</f>
        <v>43971</v>
      </c>
      <c r="K67" s="58" t="n">
        <v>43952</v>
      </c>
      <c r="L67" s="59" t="n">
        <v>180</v>
      </c>
      <c r="M67" s="40" t="n">
        <f aca="false">WEEKDAY(I67,1)</f>
        <v>4</v>
      </c>
      <c r="N67" s="41" t="n">
        <f aca="false">SUM(J67+L67)</f>
        <v>44151</v>
      </c>
      <c r="O67" s="42" t="s">
        <v>32</v>
      </c>
      <c r="P67" s="61" t="s">
        <v>33</v>
      </c>
      <c r="Q67" s="62" t="n">
        <v>746</v>
      </c>
      <c r="R67" s="45" t="n">
        <v>44041</v>
      </c>
      <c r="S67" s="62" t="n">
        <v>21320</v>
      </c>
      <c r="T67" s="63" t="n">
        <v>44041</v>
      </c>
      <c r="U67" s="64" t="n">
        <v>3</v>
      </c>
      <c r="V67" s="62"/>
      <c r="W67" s="65"/>
      <c r="X67" s="66"/>
      <c r="Y67" s="67"/>
      <c r="Z67" s="66"/>
      <c r="AA67" s="68" t="s">
        <v>85</v>
      </c>
      <c r="AB67" s="68"/>
      <c r="AMF67" s="0"/>
      <c r="AMG67" s="0"/>
      <c r="AMH67" s="0"/>
      <c r="AMI67" s="0"/>
      <c r="AMJ67" s="0"/>
    </row>
    <row r="68" customFormat="false" ht="13.3" hidden="false" customHeight="false" outlineLevel="0" collapsed="false">
      <c r="A68" s="31" t="n">
        <v>65</v>
      </c>
      <c r="B68" s="53" t="n">
        <v>2020</v>
      </c>
      <c r="C68" s="53" t="s">
        <v>178</v>
      </c>
      <c r="D68" s="54" t="s">
        <v>179</v>
      </c>
      <c r="E68" s="34" t="s">
        <v>180</v>
      </c>
      <c r="F68" s="34"/>
      <c r="G68" s="55" t="n">
        <v>26</v>
      </c>
      <c r="H68" s="56" t="n">
        <v>43970</v>
      </c>
      <c r="I68" s="56" t="n">
        <v>43970</v>
      </c>
      <c r="J68" s="57" t="n">
        <f aca="false">H68</f>
        <v>43970</v>
      </c>
      <c r="K68" s="58" t="n">
        <v>43952</v>
      </c>
      <c r="L68" s="59" t="n">
        <v>180</v>
      </c>
      <c r="M68" s="40" t="n">
        <f aca="false">WEEKDAY(I68,1)</f>
        <v>3</v>
      </c>
      <c r="N68" s="41" t="n">
        <f aca="false">SUM(J68+L68)</f>
        <v>44150</v>
      </c>
      <c r="O68" s="60" t="s">
        <v>32</v>
      </c>
      <c r="P68" s="61" t="s">
        <v>33</v>
      </c>
      <c r="Q68" s="62" t="n">
        <v>777</v>
      </c>
      <c r="R68" s="45" t="n">
        <v>44048</v>
      </c>
      <c r="S68" s="62" t="n">
        <v>21325</v>
      </c>
      <c r="T68" s="63" t="n">
        <v>44048</v>
      </c>
      <c r="U68" s="64" t="n">
        <v>4</v>
      </c>
      <c r="V68" s="62" t="n">
        <v>2215</v>
      </c>
      <c r="W68" s="72" t="n">
        <v>44061</v>
      </c>
      <c r="X68" s="50" t="n">
        <v>159</v>
      </c>
      <c r="Y68" s="51" t="n">
        <v>44062</v>
      </c>
      <c r="Z68" s="50" t="n">
        <v>21</v>
      </c>
      <c r="AA68" s="68" t="s">
        <v>34</v>
      </c>
      <c r="AB68" s="68"/>
    </row>
    <row r="69" s="90" customFormat="true" ht="13.3" hidden="false" customHeight="false" outlineLevel="0" collapsed="false">
      <c r="A69" s="31" t="n">
        <v>66</v>
      </c>
      <c r="B69" s="32" t="n">
        <v>2020</v>
      </c>
      <c r="C69" s="32" t="s">
        <v>181</v>
      </c>
      <c r="D69" s="33" t="s">
        <v>182</v>
      </c>
      <c r="E69" s="34" t="s">
        <v>70</v>
      </c>
      <c r="F69" s="34"/>
      <c r="G69" s="35" t="n">
        <v>65</v>
      </c>
      <c r="H69" s="36" t="n">
        <v>43949</v>
      </c>
      <c r="I69" s="69" t="n">
        <v>43949</v>
      </c>
      <c r="J69" s="37" t="n">
        <f aca="false">H69</f>
        <v>43949</v>
      </c>
      <c r="K69" s="38" t="n">
        <v>43922</v>
      </c>
      <c r="L69" s="39" t="n">
        <v>180</v>
      </c>
      <c r="M69" s="40" t="n">
        <f aca="false">WEEKDAY(I69,1)</f>
        <v>3</v>
      </c>
      <c r="N69" s="41" t="n">
        <f aca="false">SUM(J69+L69)</f>
        <v>44129</v>
      </c>
      <c r="O69" s="42" t="s">
        <v>32</v>
      </c>
      <c r="P69" s="43" t="s">
        <v>33</v>
      </c>
      <c r="Q69" s="44" t="n">
        <v>676</v>
      </c>
      <c r="R69" s="45" t="n">
        <v>44001</v>
      </c>
      <c r="S69" s="46" t="n">
        <v>21292</v>
      </c>
      <c r="T69" s="47" t="n">
        <v>44001</v>
      </c>
      <c r="U69" s="14" t="n">
        <v>2</v>
      </c>
      <c r="V69" s="62" t="n">
        <v>1957</v>
      </c>
      <c r="W69" s="63" t="n">
        <v>44029</v>
      </c>
      <c r="X69" s="50" t="n">
        <v>138</v>
      </c>
      <c r="Y69" s="51" t="n">
        <v>44033</v>
      </c>
      <c r="Z69" s="50" t="n">
        <v>10</v>
      </c>
      <c r="AA69" s="52" t="s">
        <v>34</v>
      </c>
      <c r="AB69" s="68"/>
      <c r="AMF69" s="0"/>
      <c r="AMG69" s="0"/>
      <c r="AMH69" s="0"/>
      <c r="AMI69" s="0"/>
      <c r="AMJ69" s="0"/>
    </row>
    <row r="70" s="90" customFormat="true" ht="13.3" hidden="false" customHeight="false" outlineLevel="0" collapsed="false">
      <c r="A70" s="31" t="n">
        <v>67</v>
      </c>
      <c r="B70" s="53" t="n">
        <v>2020</v>
      </c>
      <c r="C70" s="53" t="s">
        <v>183</v>
      </c>
      <c r="D70" s="54" t="s">
        <v>182</v>
      </c>
      <c r="E70" s="34" t="s">
        <v>72</v>
      </c>
      <c r="F70" s="34"/>
      <c r="G70" s="55" t="n">
        <v>182</v>
      </c>
      <c r="H70" s="56" t="n">
        <v>44138</v>
      </c>
      <c r="I70" s="56" t="n">
        <v>44138</v>
      </c>
      <c r="J70" s="57" t="n">
        <f aca="false">H70</f>
        <v>44138</v>
      </c>
      <c r="K70" s="58" t="n">
        <v>44136</v>
      </c>
      <c r="L70" s="59" t="n">
        <v>180</v>
      </c>
      <c r="M70" s="40" t="n">
        <f aca="false">WEEKDAY(I70,1)</f>
        <v>3</v>
      </c>
      <c r="N70" s="41" t="n">
        <f aca="false">SUM(J70+L70)</f>
        <v>44318</v>
      </c>
      <c r="O70" s="60" t="s">
        <v>32</v>
      </c>
      <c r="P70" s="61" t="s">
        <v>33</v>
      </c>
      <c r="Q70" s="62" t="n">
        <v>997</v>
      </c>
      <c r="R70" s="45" t="n">
        <v>44176</v>
      </c>
      <c r="S70" s="62" t="n">
        <v>21417</v>
      </c>
      <c r="T70" s="63" t="n">
        <v>44179</v>
      </c>
      <c r="U70" s="64" t="n">
        <v>4</v>
      </c>
      <c r="V70" s="62" t="n">
        <v>3057</v>
      </c>
      <c r="W70" s="51" t="n">
        <v>44172</v>
      </c>
      <c r="X70" s="50" t="n">
        <v>234</v>
      </c>
      <c r="Y70" s="51" t="n">
        <v>44173</v>
      </c>
      <c r="Z70" s="50" t="n">
        <v>24</v>
      </c>
      <c r="AA70" s="68" t="s">
        <v>34</v>
      </c>
      <c r="AB70" s="68"/>
      <c r="AMF70" s="0"/>
      <c r="AMG70" s="0"/>
      <c r="AMH70" s="0"/>
      <c r="AMI70" s="0"/>
      <c r="AMJ70" s="0"/>
    </row>
    <row r="71" s="90" customFormat="true" ht="13.3" hidden="false" customHeight="false" outlineLevel="0" collapsed="false">
      <c r="A71" s="31" t="n">
        <v>68</v>
      </c>
      <c r="B71" s="32" t="n">
        <v>2020</v>
      </c>
      <c r="C71" s="32" t="s">
        <v>184</v>
      </c>
      <c r="D71" s="33" t="s">
        <v>185</v>
      </c>
      <c r="E71" s="34" t="s">
        <v>186</v>
      </c>
      <c r="F71" s="34"/>
      <c r="G71" s="35" t="n">
        <v>1179</v>
      </c>
      <c r="H71" s="36" t="n">
        <v>43867</v>
      </c>
      <c r="I71" s="36" t="n">
        <v>43866</v>
      </c>
      <c r="J71" s="37" t="n">
        <f aca="false">H71</f>
        <v>43867</v>
      </c>
      <c r="K71" s="38" t="n">
        <v>43862</v>
      </c>
      <c r="L71" s="39" t="n">
        <v>180</v>
      </c>
      <c r="M71" s="40" t="n">
        <f aca="false">WEEKDAY(I71,1)</f>
        <v>4</v>
      </c>
      <c r="N71" s="41" t="n">
        <f aca="false">SUM(J71+L71)</f>
        <v>44047</v>
      </c>
      <c r="O71" s="42" t="s">
        <v>92</v>
      </c>
      <c r="P71" s="43" t="s">
        <v>33</v>
      </c>
      <c r="Q71" s="44" t="n">
        <v>460</v>
      </c>
      <c r="R71" s="45" t="n">
        <v>43873</v>
      </c>
      <c r="S71" s="46" t="n">
        <v>21210</v>
      </c>
      <c r="T71" s="47" t="n">
        <v>43873</v>
      </c>
      <c r="U71" s="14" t="n">
        <v>1</v>
      </c>
      <c r="V71" s="48" t="n">
        <v>359</v>
      </c>
      <c r="W71" s="49" t="n">
        <v>43882</v>
      </c>
      <c r="X71" s="50" t="n">
        <v>38</v>
      </c>
      <c r="Y71" s="51" t="n">
        <v>43887</v>
      </c>
      <c r="Z71" s="50" t="n">
        <v>6</v>
      </c>
      <c r="AA71" s="52" t="s">
        <v>34</v>
      </c>
      <c r="AB71" s="68"/>
      <c r="AMF71" s="0"/>
      <c r="AMG71" s="0"/>
      <c r="AMH71" s="0"/>
      <c r="AMI71" s="0"/>
      <c r="AMJ71" s="0"/>
    </row>
    <row r="72" s="90" customFormat="true" ht="13.3" hidden="false" customHeight="false" outlineLevel="0" collapsed="false">
      <c r="A72" s="31" t="n">
        <v>69</v>
      </c>
      <c r="B72" s="53" t="n">
        <v>2020</v>
      </c>
      <c r="C72" s="53" t="s">
        <v>187</v>
      </c>
      <c r="D72" s="54" t="s">
        <v>188</v>
      </c>
      <c r="E72" s="34" t="s">
        <v>70</v>
      </c>
      <c r="F72" s="34"/>
      <c r="G72" s="55" t="n">
        <v>62</v>
      </c>
      <c r="H72" s="56" t="n">
        <v>43951</v>
      </c>
      <c r="I72" s="56" t="n">
        <v>43951</v>
      </c>
      <c r="J72" s="57" t="n">
        <f aca="false">H72</f>
        <v>43951</v>
      </c>
      <c r="K72" s="58" t="n">
        <v>43922</v>
      </c>
      <c r="L72" s="59" t="n">
        <v>180</v>
      </c>
      <c r="M72" s="40" t="n">
        <f aca="false">WEEKDAY(I72,1)</f>
        <v>5</v>
      </c>
      <c r="N72" s="41" t="n">
        <f aca="false">SUM(J72+L72)</f>
        <v>44131</v>
      </c>
      <c r="O72" s="42" t="s">
        <v>32</v>
      </c>
      <c r="P72" s="43" t="s">
        <v>33</v>
      </c>
      <c r="Q72" s="48" t="n">
        <v>705</v>
      </c>
      <c r="R72" s="45" t="n">
        <v>44018</v>
      </c>
      <c r="S72" s="62" t="n">
        <v>21304</v>
      </c>
      <c r="T72" s="63" t="n">
        <v>44019</v>
      </c>
      <c r="U72" s="64" t="n">
        <v>1</v>
      </c>
      <c r="V72" s="62" t="n">
        <v>2050</v>
      </c>
      <c r="W72" s="72" t="n">
        <v>44040</v>
      </c>
      <c r="X72" s="50" t="n">
        <v>144</v>
      </c>
      <c r="Y72" s="51" t="n">
        <v>44041</v>
      </c>
      <c r="Z72" s="50" t="n">
        <v>15</v>
      </c>
      <c r="AA72" s="68" t="s">
        <v>34</v>
      </c>
      <c r="AB72" s="68"/>
      <c r="AMF72" s="0"/>
      <c r="AMG72" s="0"/>
      <c r="AMH72" s="0"/>
      <c r="AMI72" s="0"/>
      <c r="AMJ72" s="0"/>
    </row>
    <row r="73" s="90" customFormat="true" ht="13.3" hidden="false" customHeight="false" outlineLevel="0" collapsed="false">
      <c r="A73" s="31" t="n">
        <v>70</v>
      </c>
      <c r="B73" s="53" t="n">
        <v>2020</v>
      </c>
      <c r="C73" s="53" t="s">
        <v>189</v>
      </c>
      <c r="D73" s="54" t="s">
        <v>188</v>
      </c>
      <c r="E73" s="34" t="s">
        <v>72</v>
      </c>
      <c r="F73" s="34"/>
      <c r="G73" s="55" t="n">
        <v>172</v>
      </c>
      <c r="H73" s="56" t="n">
        <v>44139</v>
      </c>
      <c r="I73" s="56" t="n">
        <v>44139</v>
      </c>
      <c r="J73" s="57" t="n">
        <f aca="false">H73</f>
        <v>44139</v>
      </c>
      <c r="K73" s="58" t="n">
        <v>44136</v>
      </c>
      <c r="L73" s="59" t="n">
        <v>180</v>
      </c>
      <c r="M73" s="40" t="n">
        <f aca="false">WEEKDAY(I73,1)</f>
        <v>4</v>
      </c>
      <c r="N73" s="41" t="n">
        <f aca="false">SUM(J73+L73)</f>
        <v>44319</v>
      </c>
      <c r="O73" s="60" t="s">
        <v>32</v>
      </c>
      <c r="P73" s="61" t="s">
        <v>33</v>
      </c>
      <c r="Q73" s="62" t="n">
        <v>1011</v>
      </c>
      <c r="R73" s="45" t="n">
        <v>44180</v>
      </c>
      <c r="S73" s="62" t="n">
        <v>21419</v>
      </c>
      <c r="T73" s="63" t="n">
        <v>44181</v>
      </c>
      <c r="U73" s="64" t="n">
        <v>2</v>
      </c>
      <c r="V73" s="62" t="n">
        <v>3153</v>
      </c>
      <c r="W73" s="65" t="n">
        <v>44181</v>
      </c>
      <c r="X73" s="66" t="n">
        <v>242</v>
      </c>
      <c r="Y73" s="67" t="n">
        <v>44183</v>
      </c>
      <c r="Z73" s="50" t="n">
        <v>22</v>
      </c>
      <c r="AA73" s="68" t="s">
        <v>34</v>
      </c>
      <c r="AB73" s="68"/>
      <c r="AMF73" s="0"/>
      <c r="AMG73" s="0"/>
      <c r="AMH73" s="0"/>
      <c r="AMI73" s="0"/>
      <c r="AMJ73" s="0"/>
    </row>
    <row r="74" s="90" customFormat="true" ht="13.3" hidden="false" customHeight="false" outlineLevel="0" collapsed="false">
      <c r="A74" s="31" t="n">
        <v>71</v>
      </c>
      <c r="B74" s="53" t="n">
        <v>2020</v>
      </c>
      <c r="C74" s="53" t="s">
        <v>190</v>
      </c>
      <c r="D74" s="54" t="s">
        <v>191</v>
      </c>
      <c r="E74" s="34" t="s">
        <v>53</v>
      </c>
      <c r="F74" s="34"/>
      <c r="G74" s="55" t="n">
        <v>250</v>
      </c>
      <c r="H74" s="56" t="n">
        <v>44131</v>
      </c>
      <c r="I74" s="56" t="n">
        <v>44131</v>
      </c>
      <c r="J74" s="57" t="n">
        <f aca="false">H74</f>
        <v>44131</v>
      </c>
      <c r="K74" s="58" t="n">
        <v>44105</v>
      </c>
      <c r="L74" s="59" t="n">
        <v>180</v>
      </c>
      <c r="M74" s="40" t="n">
        <f aca="false">WEEKDAY(I74,1)</f>
        <v>3</v>
      </c>
      <c r="N74" s="41" t="n">
        <f aca="false">SUM(J74+L74)</f>
        <v>44311</v>
      </c>
      <c r="O74" s="60" t="s">
        <v>32</v>
      </c>
      <c r="P74" s="61" t="s">
        <v>33</v>
      </c>
      <c r="Q74" s="62" t="n">
        <v>1017</v>
      </c>
      <c r="R74" s="91" t="n">
        <v>44182</v>
      </c>
      <c r="S74" s="62" t="n">
        <v>21421</v>
      </c>
      <c r="T74" s="63" t="n">
        <v>44183</v>
      </c>
      <c r="U74" s="64" t="n">
        <v>10</v>
      </c>
      <c r="V74" s="62" t="n">
        <v>3181</v>
      </c>
      <c r="W74" s="65" t="n">
        <v>44183</v>
      </c>
      <c r="X74" s="66" t="n">
        <v>243</v>
      </c>
      <c r="Y74" s="67" t="n">
        <v>44186</v>
      </c>
      <c r="Z74" s="50" t="n">
        <v>42</v>
      </c>
      <c r="AA74" s="68" t="s">
        <v>34</v>
      </c>
      <c r="AB74" s="68"/>
      <c r="AMF74" s="0"/>
      <c r="AMG74" s="0"/>
      <c r="AMH74" s="0"/>
      <c r="AMI74" s="0"/>
      <c r="AMJ74" s="0"/>
    </row>
    <row r="75" s="90" customFormat="true" ht="13.3" hidden="false" customHeight="false" outlineLevel="0" collapsed="false">
      <c r="A75" s="31" t="n">
        <v>72</v>
      </c>
      <c r="B75" s="53" t="n">
        <v>2020</v>
      </c>
      <c r="C75" s="53" t="s">
        <v>192</v>
      </c>
      <c r="D75" s="54" t="s">
        <v>193</v>
      </c>
      <c r="E75" s="34" t="s">
        <v>126</v>
      </c>
      <c r="F75" s="34"/>
      <c r="G75" s="55" t="n">
        <v>61</v>
      </c>
      <c r="H75" s="56" t="n">
        <v>44057</v>
      </c>
      <c r="I75" s="56" t="n">
        <v>44057</v>
      </c>
      <c r="J75" s="57" t="n">
        <f aca="false">H75</f>
        <v>44057</v>
      </c>
      <c r="K75" s="58" t="n">
        <v>44044</v>
      </c>
      <c r="L75" s="59" t="n">
        <v>180</v>
      </c>
      <c r="M75" s="40" t="n">
        <f aca="false">WEEKDAY(I75,1)</f>
        <v>6</v>
      </c>
      <c r="N75" s="41" t="n">
        <f aca="false">SUM(J75+L75)</f>
        <v>44237</v>
      </c>
      <c r="O75" s="42" t="s">
        <v>46</v>
      </c>
      <c r="P75" s="61" t="s">
        <v>33</v>
      </c>
      <c r="Q75" s="62" t="n">
        <v>847</v>
      </c>
      <c r="R75" s="45" t="n">
        <v>44096</v>
      </c>
      <c r="S75" s="62" t="n">
        <v>21358</v>
      </c>
      <c r="T75" s="63" t="n">
        <v>44096</v>
      </c>
      <c r="U75" s="64" t="n">
        <v>2</v>
      </c>
      <c r="V75" s="62"/>
      <c r="W75" s="51"/>
      <c r="X75" s="50"/>
      <c r="Y75" s="51"/>
      <c r="Z75" s="50"/>
      <c r="AA75" s="68" t="s">
        <v>85</v>
      </c>
      <c r="AB75" s="68"/>
      <c r="AMF75" s="0"/>
      <c r="AMG75" s="0"/>
      <c r="AMH75" s="0"/>
      <c r="AMI75" s="0"/>
      <c r="AMJ75" s="0"/>
    </row>
    <row r="76" s="90" customFormat="true" ht="13.3" hidden="false" customHeight="false" outlineLevel="0" collapsed="false">
      <c r="A76" s="31" t="n">
        <v>73</v>
      </c>
      <c r="B76" s="53" t="n">
        <v>2020</v>
      </c>
      <c r="C76" s="53" t="s">
        <v>194</v>
      </c>
      <c r="D76" s="54" t="s">
        <v>193</v>
      </c>
      <c r="E76" s="34" t="s">
        <v>126</v>
      </c>
      <c r="F76" s="70"/>
      <c r="G76" s="71" t="s">
        <v>195</v>
      </c>
      <c r="H76" s="56" t="n">
        <v>44146</v>
      </c>
      <c r="I76" s="56" t="n">
        <v>44146</v>
      </c>
      <c r="J76" s="57" t="n">
        <f aca="false">H76</f>
        <v>44146</v>
      </c>
      <c r="K76" s="58" t="n">
        <v>44136</v>
      </c>
      <c r="L76" s="59" t="n">
        <v>180</v>
      </c>
      <c r="M76" s="40" t="n">
        <f aca="false">WEEKDAY(I76,1)</f>
        <v>4</v>
      </c>
      <c r="N76" s="41" t="n">
        <f aca="false">SUM(J76+L76)</f>
        <v>44326</v>
      </c>
      <c r="O76" s="60" t="s">
        <v>32</v>
      </c>
      <c r="P76" s="61" t="s">
        <v>33</v>
      </c>
      <c r="Q76" s="62" t="n">
        <v>1056</v>
      </c>
      <c r="R76" s="45" t="n">
        <v>44193</v>
      </c>
      <c r="S76" s="62" t="n">
        <v>21245</v>
      </c>
      <c r="T76" s="63" t="n">
        <v>44193</v>
      </c>
      <c r="U76" s="64" t="n">
        <v>11</v>
      </c>
      <c r="V76" s="62" t="n">
        <v>3181</v>
      </c>
      <c r="W76" s="65" t="n">
        <v>44183</v>
      </c>
      <c r="X76" s="66" t="n">
        <v>243</v>
      </c>
      <c r="Y76" s="67" t="n">
        <v>44186</v>
      </c>
      <c r="Z76" s="50" t="n">
        <v>42</v>
      </c>
      <c r="AA76" s="68" t="s">
        <v>34</v>
      </c>
      <c r="AB76" s="68"/>
      <c r="AMF76" s="0"/>
      <c r="AMG76" s="0"/>
      <c r="AMH76" s="0"/>
      <c r="AMI76" s="0"/>
      <c r="AMJ76" s="0"/>
    </row>
    <row r="77" s="90" customFormat="true" ht="13.3" hidden="false" customHeight="false" outlineLevel="0" collapsed="false">
      <c r="A77" s="31" t="n">
        <v>74</v>
      </c>
      <c r="B77" s="53" t="n">
        <v>2020</v>
      </c>
      <c r="C77" s="53" t="s">
        <v>86</v>
      </c>
      <c r="D77" s="54" t="s">
        <v>196</v>
      </c>
      <c r="E77" s="34" t="s">
        <v>106</v>
      </c>
      <c r="F77" s="70"/>
      <c r="G77" s="71" t="s">
        <v>197</v>
      </c>
      <c r="H77" s="56" t="n">
        <v>44183</v>
      </c>
      <c r="I77" s="56" t="n">
        <v>44181</v>
      </c>
      <c r="J77" s="57" t="n">
        <f aca="false">H77</f>
        <v>44183</v>
      </c>
      <c r="K77" s="58" t="n">
        <v>44166</v>
      </c>
      <c r="L77" s="59" t="n">
        <v>180</v>
      </c>
      <c r="M77" s="40" t="n">
        <f aca="false">WEEKDAY(I77,1)</f>
        <v>4</v>
      </c>
      <c r="N77" s="41" t="n">
        <f aca="false">SUM(J77+L77)</f>
        <v>44363</v>
      </c>
      <c r="O77" s="60" t="s">
        <v>198</v>
      </c>
      <c r="P77" s="61" t="s">
        <v>199</v>
      </c>
      <c r="Q77" s="62" t="n">
        <v>1059</v>
      </c>
      <c r="R77" s="45" t="n">
        <v>44193</v>
      </c>
      <c r="S77" s="62" t="n">
        <v>21245</v>
      </c>
      <c r="T77" s="63" t="n">
        <v>44193</v>
      </c>
      <c r="U77" s="64" t="n">
        <v>11</v>
      </c>
      <c r="V77" s="62" t="n">
        <v>3184</v>
      </c>
      <c r="W77" s="65" t="n">
        <v>44185</v>
      </c>
      <c r="X77" s="66" t="n">
        <v>243</v>
      </c>
      <c r="Y77" s="67" t="n">
        <v>44186</v>
      </c>
      <c r="Z77" s="50" t="n">
        <v>1</v>
      </c>
      <c r="AA77" s="68" t="s">
        <v>34</v>
      </c>
      <c r="AB77" s="68"/>
      <c r="AMF77" s="0"/>
      <c r="AMG77" s="0"/>
      <c r="AMH77" s="0"/>
      <c r="AMI77" s="0"/>
      <c r="AMJ77" s="0"/>
    </row>
    <row r="78" s="90" customFormat="true" ht="13.3" hidden="false" customHeight="false" outlineLevel="0" collapsed="false">
      <c r="A78" s="31" t="n">
        <v>75</v>
      </c>
      <c r="B78" s="32" t="n">
        <v>2020</v>
      </c>
      <c r="C78" s="32" t="s">
        <v>200</v>
      </c>
      <c r="D78" s="33" t="s">
        <v>201</v>
      </c>
      <c r="E78" s="34" t="s">
        <v>202</v>
      </c>
      <c r="F78" s="34"/>
      <c r="G78" s="35" t="n">
        <v>519</v>
      </c>
      <c r="H78" s="36" t="n">
        <v>43867</v>
      </c>
      <c r="I78" s="36" t="n">
        <v>43867</v>
      </c>
      <c r="J78" s="37" t="n">
        <f aca="false">H78</f>
        <v>43867</v>
      </c>
      <c r="K78" s="38" t="n">
        <v>43862</v>
      </c>
      <c r="L78" s="39" t="n">
        <v>180</v>
      </c>
      <c r="M78" s="40" t="n">
        <f aca="false">WEEKDAY(I78,1)</f>
        <v>5</v>
      </c>
      <c r="N78" s="41" t="n">
        <f aca="false">SUM(J78+L78)</f>
        <v>44047</v>
      </c>
      <c r="O78" s="42" t="s">
        <v>92</v>
      </c>
      <c r="P78" s="43" t="s">
        <v>33</v>
      </c>
      <c r="Q78" s="44" t="n">
        <v>510</v>
      </c>
      <c r="R78" s="45" t="n">
        <v>43907</v>
      </c>
      <c r="S78" s="46" t="n">
        <v>21223</v>
      </c>
      <c r="T78" s="47" t="n">
        <v>43907</v>
      </c>
      <c r="U78" s="14" t="n">
        <v>3</v>
      </c>
      <c r="V78" s="48" t="n">
        <v>537</v>
      </c>
      <c r="W78" s="49" t="n">
        <v>43902</v>
      </c>
      <c r="X78" s="50" t="n">
        <v>51</v>
      </c>
      <c r="Y78" s="51" t="n">
        <v>43906</v>
      </c>
      <c r="Z78" s="50" t="n">
        <v>25</v>
      </c>
      <c r="AA78" s="52" t="s">
        <v>34</v>
      </c>
      <c r="AB78" s="68"/>
      <c r="AMF78" s="0"/>
      <c r="AMG78" s="0"/>
      <c r="AMH78" s="0"/>
      <c r="AMI78" s="0"/>
      <c r="AMJ78" s="0"/>
    </row>
    <row r="79" s="90" customFormat="true" ht="13.3" hidden="false" customHeight="false" outlineLevel="0" collapsed="false">
      <c r="A79" s="31" t="n">
        <v>76</v>
      </c>
      <c r="B79" s="32" t="n">
        <v>2020</v>
      </c>
      <c r="C79" s="32" t="s">
        <v>203</v>
      </c>
      <c r="D79" s="33" t="s">
        <v>201</v>
      </c>
      <c r="E79" s="77" t="s">
        <v>202</v>
      </c>
      <c r="F79" s="77"/>
      <c r="G79" s="35" t="n">
        <v>556</v>
      </c>
      <c r="H79" s="36" t="n">
        <v>43943</v>
      </c>
      <c r="I79" s="69" t="n">
        <v>43942</v>
      </c>
      <c r="J79" s="37" t="n">
        <f aca="false">H79</f>
        <v>43943</v>
      </c>
      <c r="K79" s="38" t="n">
        <v>43922</v>
      </c>
      <c r="L79" s="39" t="n">
        <v>180</v>
      </c>
      <c r="M79" s="40" t="n">
        <f aca="false">WEEKDAY(I79,1)</f>
        <v>3</v>
      </c>
      <c r="N79" s="41" t="n">
        <f aca="false">SUM(J79+L79)</f>
        <v>44123</v>
      </c>
      <c r="O79" s="42" t="s">
        <v>32</v>
      </c>
      <c r="P79" s="43" t="s">
        <v>33</v>
      </c>
      <c r="Q79" s="44" t="n">
        <v>687</v>
      </c>
      <c r="R79" s="45" t="n">
        <v>-613431</v>
      </c>
      <c r="S79" s="46" t="n">
        <v>21295</v>
      </c>
      <c r="T79" s="47" t="n">
        <v>44006</v>
      </c>
      <c r="U79" s="14" t="n">
        <v>2</v>
      </c>
      <c r="V79" s="62" t="n">
        <v>1957</v>
      </c>
      <c r="W79" s="63" t="n">
        <v>44029</v>
      </c>
      <c r="X79" s="50" t="n">
        <v>138</v>
      </c>
      <c r="Y79" s="51" t="n">
        <v>44033</v>
      </c>
      <c r="Z79" s="50" t="n">
        <v>10</v>
      </c>
      <c r="AA79" s="52" t="s">
        <v>34</v>
      </c>
      <c r="AB79" s="68"/>
      <c r="AMF79" s="0"/>
      <c r="AMG79" s="0"/>
      <c r="AMH79" s="0"/>
      <c r="AMI79" s="0"/>
      <c r="AMJ79" s="0"/>
    </row>
    <row r="80" s="90" customFormat="true" ht="13.3" hidden="false" customHeight="false" outlineLevel="0" collapsed="false">
      <c r="A80" s="31" t="n">
        <v>77</v>
      </c>
      <c r="B80" s="53" t="n">
        <v>2020</v>
      </c>
      <c r="C80" s="53" t="s">
        <v>204</v>
      </c>
      <c r="D80" s="54" t="s">
        <v>205</v>
      </c>
      <c r="E80" s="34" t="s">
        <v>180</v>
      </c>
      <c r="F80" s="34"/>
      <c r="G80" s="55" t="n">
        <v>44</v>
      </c>
      <c r="H80" s="56" t="n">
        <v>43984</v>
      </c>
      <c r="I80" s="56" t="n">
        <v>43984</v>
      </c>
      <c r="J80" s="57" t="n">
        <f aca="false">H80</f>
        <v>43984</v>
      </c>
      <c r="K80" s="58" t="n">
        <v>43983</v>
      </c>
      <c r="L80" s="59" t="n">
        <v>180</v>
      </c>
      <c r="M80" s="40" t="n">
        <f aca="false">WEEKDAY(I80,1)</f>
        <v>3</v>
      </c>
      <c r="N80" s="41" t="n">
        <f aca="false">SUM(J80+L80)</f>
        <v>44164</v>
      </c>
      <c r="O80" s="42" t="s">
        <v>32</v>
      </c>
      <c r="P80" s="61" t="s">
        <v>33</v>
      </c>
      <c r="Q80" s="62" t="n">
        <v>761</v>
      </c>
      <c r="R80" s="45" t="n">
        <v>44043</v>
      </c>
      <c r="S80" s="62" t="n">
        <v>21322</v>
      </c>
      <c r="T80" s="63" t="n">
        <v>44043</v>
      </c>
      <c r="U80" s="64" t="n">
        <v>7</v>
      </c>
      <c r="V80" s="62" t="n">
        <v>2215</v>
      </c>
      <c r="W80" s="72" t="n">
        <v>44061</v>
      </c>
      <c r="X80" s="50" t="n">
        <v>159</v>
      </c>
      <c r="Y80" s="51" t="n">
        <v>44062</v>
      </c>
      <c r="Z80" s="50" t="n">
        <v>21</v>
      </c>
      <c r="AA80" s="68" t="s">
        <v>34</v>
      </c>
      <c r="AB80" s="68"/>
      <c r="AMF80" s="0"/>
      <c r="AMG80" s="0"/>
      <c r="AMH80" s="0"/>
      <c r="AMI80" s="0"/>
      <c r="AMJ80" s="0"/>
    </row>
    <row r="81" s="90" customFormat="true" ht="13.3" hidden="false" customHeight="false" outlineLevel="0" collapsed="false">
      <c r="A81" s="31" t="n">
        <v>78</v>
      </c>
      <c r="B81" s="32" t="n">
        <v>2020</v>
      </c>
      <c r="C81" s="32" t="s">
        <v>206</v>
      </c>
      <c r="D81" s="92" t="s">
        <v>207</v>
      </c>
      <c r="E81" s="77" t="s">
        <v>67</v>
      </c>
      <c r="F81" s="77"/>
      <c r="G81" s="93" t="n">
        <v>487</v>
      </c>
      <c r="H81" s="36" t="n">
        <v>43909</v>
      </c>
      <c r="I81" s="36" t="n">
        <v>43909</v>
      </c>
      <c r="J81" s="37" t="n">
        <f aca="false">H81</f>
        <v>43909</v>
      </c>
      <c r="K81" s="58" t="n">
        <v>43891</v>
      </c>
      <c r="L81" s="39" t="n">
        <v>180</v>
      </c>
      <c r="M81" s="40" t="n">
        <f aca="false">WEEKDAY(I81,1)</f>
        <v>5</v>
      </c>
      <c r="N81" s="41" t="n">
        <f aca="false">SUM(J81+L81)</f>
        <v>44089</v>
      </c>
      <c r="O81" s="42" t="s">
        <v>32</v>
      </c>
      <c r="P81" s="61" t="s">
        <v>78</v>
      </c>
      <c r="Q81" s="81" t="n">
        <v>599</v>
      </c>
      <c r="R81" s="45" t="n">
        <v>43958</v>
      </c>
      <c r="S81" s="76" t="n">
        <v>21263</v>
      </c>
      <c r="T81" s="63" t="n">
        <v>43958</v>
      </c>
      <c r="U81" s="89" t="s">
        <v>159</v>
      </c>
      <c r="V81" s="62" t="n">
        <v>1335</v>
      </c>
      <c r="W81" s="51" t="n">
        <v>43959</v>
      </c>
      <c r="X81" s="50" t="n">
        <v>89</v>
      </c>
      <c r="Y81" s="51" t="n">
        <v>43963</v>
      </c>
      <c r="Z81" s="50" t="n">
        <v>23</v>
      </c>
      <c r="AA81" s="52" t="s">
        <v>34</v>
      </c>
      <c r="AB81" s="68"/>
      <c r="AMF81" s="0"/>
      <c r="AMG81" s="0"/>
      <c r="AMH81" s="0"/>
      <c r="AMI81" s="0"/>
      <c r="AMJ81" s="0"/>
    </row>
    <row r="82" s="90" customFormat="true" ht="13.3" hidden="false" customHeight="false" outlineLevel="0" collapsed="false">
      <c r="A82" s="31" t="n">
        <v>79</v>
      </c>
      <c r="B82" s="53" t="n">
        <v>2020</v>
      </c>
      <c r="C82" s="53" t="s">
        <v>208</v>
      </c>
      <c r="D82" s="54" t="s">
        <v>207</v>
      </c>
      <c r="E82" s="34" t="s">
        <v>67</v>
      </c>
      <c r="F82" s="34"/>
      <c r="G82" s="55" t="n">
        <v>620</v>
      </c>
      <c r="H82" s="56" t="n">
        <v>44139</v>
      </c>
      <c r="I82" s="56" t="n">
        <v>44139</v>
      </c>
      <c r="J82" s="57" t="n">
        <f aca="false">H82</f>
        <v>44139</v>
      </c>
      <c r="K82" s="58" t="n">
        <v>44136</v>
      </c>
      <c r="L82" s="59" t="n">
        <v>180</v>
      </c>
      <c r="M82" s="40" t="n">
        <f aca="false">WEEKDAY(I82,1)</f>
        <v>4</v>
      </c>
      <c r="N82" s="41" t="n">
        <f aca="false">SUM(J82+L82)</f>
        <v>44319</v>
      </c>
      <c r="O82" s="60" t="s">
        <v>32</v>
      </c>
      <c r="P82" s="61" t="s">
        <v>33</v>
      </c>
      <c r="Q82" s="62" t="n">
        <v>978</v>
      </c>
      <c r="R82" s="45" t="n">
        <v>44174</v>
      </c>
      <c r="S82" s="62" t="n">
        <v>21414</v>
      </c>
      <c r="T82" s="63" t="n">
        <v>44174</v>
      </c>
      <c r="U82" s="64" t="n">
        <v>3</v>
      </c>
      <c r="V82" s="62" t="n">
        <v>2492</v>
      </c>
      <c r="W82" s="51" t="n">
        <v>44095</v>
      </c>
      <c r="X82" s="50" t="n">
        <v>183</v>
      </c>
      <c r="Y82" s="51" t="n">
        <v>44035</v>
      </c>
      <c r="Z82" s="50" t="n">
        <v>33</v>
      </c>
      <c r="AA82" s="68" t="s">
        <v>34</v>
      </c>
      <c r="AB82" s="68"/>
      <c r="AMF82" s="0"/>
      <c r="AMG82" s="0"/>
      <c r="AMH82" s="0"/>
      <c r="AMI82" s="0"/>
      <c r="AMJ82" s="0"/>
    </row>
    <row r="83" s="90" customFormat="true" ht="13.3" hidden="false" customHeight="false" outlineLevel="0" collapsed="false">
      <c r="A83" s="31" t="n">
        <v>80</v>
      </c>
      <c r="B83" s="53" t="n">
        <v>2020</v>
      </c>
      <c r="C83" s="53" t="s">
        <v>209</v>
      </c>
      <c r="D83" s="54" t="s">
        <v>210</v>
      </c>
      <c r="E83" s="34" t="s">
        <v>37</v>
      </c>
      <c r="F83" s="34"/>
      <c r="G83" s="55" t="n">
        <v>107</v>
      </c>
      <c r="H83" s="56" t="n">
        <v>43992</v>
      </c>
      <c r="I83" s="56" t="n">
        <v>43992</v>
      </c>
      <c r="J83" s="57" t="n">
        <f aca="false">H83</f>
        <v>43992</v>
      </c>
      <c r="K83" s="58" t="n">
        <v>43983</v>
      </c>
      <c r="L83" s="59" t="n">
        <v>180</v>
      </c>
      <c r="M83" s="40" t="n">
        <f aca="false">WEEKDAY(I83,1)</f>
        <v>4</v>
      </c>
      <c r="N83" s="41" t="n">
        <f aca="false">SUM(J83+L83)</f>
        <v>44172</v>
      </c>
      <c r="O83" s="60" t="s">
        <v>102</v>
      </c>
      <c r="P83" s="61" t="s">
        <v>33</v>
      </c>
      <c r="Q83" s="62" t="n">
        <v>748</v>
      </c>
      <c r="R83" s="45" t="n">
        <v>44041</v>
      </c>
      <c r="S83" s="62" t="n">
        <v>21320</v>
      </c>
      <c r="T83" s="63" t="n">
        <v>44041</v>
      </c>
      <c r="U83" s="64" t="n">
        <v>3</v>
      </c>
      <c r="V83" s="62" t="n">
        <v>2298</v>
      </c>
      <c r="W83" s="72" t="n">
        <v>44070</v>
      </c>
      <c r="X83" s="50" t="n">
        <v>167</v>
      </c>
      <c r="Y83" s="51" t="n">
        <v>44074</v>
      </c>
      <c r="Z83" s="50" t="n">
        <v>12</v>
      </c>
      <c r="AA83" s="68" t="s">
        <v>34</v>
      </c>
      <c r="AB83" s="68"/>
      <c r="AMF83" s="0"/>
      <c r="AMG83" s="0"/>
      <c r="AMH83" s="0"/>
      <c r="AMI83" s="0"/>
      <c r="AMJ83" s="0"/>
    </row>
    <row r="84" s="90" customFormat="true" ht="13.3" hidden="false" customHeight="false" outlineLevel="0" collapsed="false">
      <c r="A84" s="31" t="n">
        <v>81</v>
      </c>
      <c r="B84" s="53" t="n">
        <v>2020</v>
      </c>
      <c r="C84" s="53" t="s">
        <v>211</v>
      </c>
      <c r="D84" s="54" t="s">
        <v>210</v>
      </c>
      <c r="E84" s="34" t="s">
        <v>37</v>
      </c>
      <c r="F84" s="34"/>
      <c r="G84" s="55" t="n">
        <v>184</v>
      </c>
      <c r="H84" s="56" t="n">
        <v>44145</v>
      </c>
      <c r="I84" s="56" t="n">
        <v>44145</v>
      </c>
      <c r="J84" s="57" t="n">
        <f aca="false">H84</f>
        <v>44145</v>
      </c>
      <c r="K84" s="58" t="n">
        <v>44136</v>
      </c>
      <c r="L84" s="59" t="n">
        <v>90</v>
      </c>
      <c r="M84" s="40" t="n">
        <f aca="false">WEEKDAY(I84,1)</f>
        <v>3</v>
      </c>
      <c r="N84" s="41" t="n">
        <f aca="false">SUM(J84+L84)</f>
        <v>44235</v>
      </c>
      <c r="O84" s="60" t="s">
        <v>32</v>
      </c>
      <c r="P84" s="61" t="s">
        <v>33</v>
      </c>
      <c r="Q84" s="62" t="n">
        <v>1015</v>
      </c>
      <c r="R84" s="45" t="n">
        <v>44182</v>
      </c>
      <c r="S84" s="62" t="n">
        <v>21421</v>
      </c>
      <c r="T84" s="63" t="n">
        <v>44183</v>
      </c>
      <c r="U84" s="64" t="n">
        <v>10</v>
      </c>
      <c r="V84" s="62" t="n">
        <v>3221</v>
      </c>
      <c r="W84" s="65" t="n">
        <v>44188</v>
      </c>
      <c r="X84" s="66" t="n">
        <v>246</v>
      </c>
      <c r="Y84" s="67" t="n">
        <v>44189</v>
      </c>
      <c r="Z84" s="50" t="n">
        <v>61</v>
      </c>
      <c r="AA84" s="68" t="s">
        <v>34</v>
      </c>
      <c r="AB84" s="68"/>
      <c r="AMF84" s="0"/>
      <c r="AMG84" s="0"/>
      <c r="AMH84" s="0"/>
      <c r="AMI84" s="0"/>
      <c r="AMJ84" s="0"/>
    </row>
    <row r="85" s="90" customFormat="true" ht="13.3" hidden="false" customHeight="false" outlineLevel="0" collapsed="false">
      <c r="A85" s="31" t="n">
        <v>82</v>
      </c>
      <c r="B85" s="53" t="n">
        <v>2020</v>
      </c>
      <c r="C85" s="53" t="s">
        <v>212</v>
      </c>
      <c r="D85" s="54" t="s">
        <v>213</v>
      </c>
      <c r="E85" s="34" t="s">
        <v>67</v>
      </c>
      <c r="F85" s="34"/>
      <c r="G85" s="55" t="n">
        <v>2548</v>
      </c>
      <c r="H85" s="56" t="n">
        <v>44138</v>
      </c>
      <c r="I85" s="56" t="n">
        <v>44138</v>
      </c>
      <c r="J85" s="57" t="n">
        <f aca="false">H85</f>
        <v>44138</v>
      </c>
      <c r="K85" s="58" t="n">
        <v>44136</v>
      </c>
      <c r="L85" s="59" t="n">
        <v>180</v>
      </c>
      <c r="M85" s="40" t="n">
        <f aca="false">WEEKDAY(I85,1)</f>
        <v>3</v>
      </c>
      <c r="N85" s="41" t="n">
        <f aca="false">SUM(J85+L85)</f>
        <v>44318</v>
      </c>
      <c r="O85" s="60" t="s">
        <v>32</v>
      </c>
      <c r="P85" s="61" t="s">
        <v>33</v>
      </c>
      <c r="Q85" s="62" t="n">
        <v>961</v>
      </c>
      <c r="R85" s="45" t="n">
        <v>44167</v>
      </c>
      <c r="S85" s="62" t="n">
        <v>21409</v>
      </c>
      <c r="T85" s="63" t="n">
        <v>44167</v>
      </c>
      <c r="U85" s="64" t="n">
        <v>1</v>
      </c>
      <c r="V85" s="62" t="n">
        <v>2971</v>
      </c>
      <c r="W85" s="51" t="n">
        <v>44162</v>
      </c>
      <c r="X85" s="66" t="n">
        <v>229</v>
      </c>
      <c r="Y85" s="51" t="n">
        <v>44166</v>
      </c>
      <c r="Z85" s="50" t="n">
        <v>5</v>
      </c>
      <c r="AA85" s="68" t="s">
        <v>34</v>
      </c>
      <c r="AB85" s="68"/>
      <c r="AMF85" s="0"/>
      <c r="AMG85" s="0"/>
      <c r="AMH85" s="0"/>
      <c r="AMI85" s="0"/>
      <c r="AMJ85" s="0"/>
    </row>
    <row r="86" s="90" customFormat="true" ht="13.3" hidden="false" customHeight="false" outlineLevel="0" collapsed="false">
      <c r="A86" s="31" t="n">
        <v>83</v>
      </c>
      <c r="B86" s="32" t="n">
        <v>2020</v>
      </c>
      <c r="C86" s="53" t="s">
        <v>214</v>
      </c>
      <c r="D86" s="54" t="s">
        <v>215</v>
      </c>
      <c r="E86" s="34" t="s">
        <v>72</v>
      </c>
      <c r="F86" s="34"/>
      <c r="G86" s="55" t="n">
        <v>24</v>
      </c>
      <c r="H86" s="74" t="n">
        <v>43921</v>
      </c>
      <c r="I86" s="74" t="n">
        <v>43921</v>
      </c>
      <c r="J86" s="57" t="n">
        <f aca="false">H86</f>
        <v>43921</v>
      </c>
      <c r="K86" s="75" t="n">
        <v>43891</v>
      </c>
      <c r="L86" s="59" t="n">
        <v>180</v>
      </c>
      <c r="M86" s="40" t="n">
        <f aca="false">WEEKDAY(I86,1)</f>
        <v>3</v>
      </c>
      <c r="N86" s="41" t="n">
        <f aca="false">SUM(J86+L86)</f>
        <v>44101</v>
      </c>
      <c r="O86" s="42" t="s">
        <v>32</v>
      </c>
      <c r="P86" s="43" t="s">
        <v>33</v>
      </c>
      <c r="Q86" s="62" t="n">
        <v>696</v>
      </c>
      <c r="R86" s="45" t="n">
        <v>44012</v>
      </c>
      <c r="S86" s="62" t="n">
        <v>21299</v>
      </c>
      <c r="T86" s="63" t="n">
        <v>44012</v>
      </c>
      <c r="U86" s="64" t="n">
        <v>2</v>
      </c>
      <c r="V86" s="62"/>
      <c r="W86" s="51"/>
      <c r="X86" s="50"/>
      <c r="Y86" s="51"/>
      <c r="Z86" s="50"/>
      <c r="AA86" s="68" t="s">
        <v>85</v>
      </c>
      <c r="AB86" s="68"/>
      <c r="AMF86" s="0"/>
      <c r="AMG86" s="0"/>
      <c r="AMH86" s="0"/>
      <c r="AMI86" s="0"/>
      <c r="AMJ86" s="0"/>
    </row>
    <row r="87" s="90" customFormat="true" ht="13.3" hidden="false" customHeight="false" outlineLevel="0" collapsed="false">
      <c r="A87" s="31" t="n">
        <v>84</v>
      </c>
      <c r="B87" s="53" t="n">
        <v>2020</v>
      </c>
      <c r="C87" s="53" t="s">
        <v>216</v>
      </c>
      <c r="D87" s="54" t="s">
        <v>215</v>
      </c>
      <c r="E87" s="34" t="s">
        <v>72</v>
      </c>
      <c r="F87" s="34"/>
      <c r="G87" s="55" t="n">
        <v>96</v>
      </c>
      <c r="H87" s="56" t="n">
        <v>44130</v>
      </c>
      <c r="I87" s="56" t="n">
        <v>44130</v>
      </c>
      <c r="J87" s="57" t="n">
        <f aca="false">H87</f>
        <v>44130</v>
      </c>
      <c r="K87" s="58" t="n">
        <v>44105</v>
      </c>
      <c r="L87" s="59" t="n">
        <v>180</v>
      </c>
      <c r="M87" s="40" t="n">
        <f aca="false">WEEKDAY(I87,1)</f>
        <v>2</v>
      </c>
      <c r="N87" s="41" t="n">
        <f aca="false">SUM(J87+L87)</f>
        <v>44310</v>
      </c>
      <c r="O87" s="60" t="s">
        <v>32</v>
      </c>
      <c r="P87" s="61" t="s">
        <v>33</v>
      </c>
      <c r="Q87" s="62" t="n">
        <v>988</v>
      </c>
      <c r="R87" s="45" t="n">
        <v>44176</v>
      </c>
      <c r="S87" s="62" t="n">
        <v>21417</v>
      </c>
      <c r="T87" s="63" t="n">
        <v>44179</v>
      </c>
      <c r="U87" s="64" t="n">
        <v>2</v>
      </c>
      <c r="V87" s="62" t="n">
        <v>2492</v>
      </c>
      <c r="W87" s="51" t="n">
        <v>44095</v>
      </c>
      <c r="X87" s="50" t="n">
        <v>183</v>
      </c>
      <c r="Y87" s="51" t="n">
        <v>44035</v>
      </c>
      <c r="Z87" s="50" t="n">
        <v>33</v>
      </c>
      <c r="AA87" s="68" t="s">
        <v>34</v>
      </c>
      <c r="AB87" s="68"/>
      <c r="AMF87" s="0"/>
      <c r="AMG87" s="0"/>
      <c r="AMH87" s="0"/>
      <c r="AMI87" s="0"/>
      <c r="AMJ87" s="0"/>
    </row>
    <row r="88" s="90" customFormat="true" ht="13.3" hidden="false" customHeight="false" outlineLevel="0" collapsed="false">
      <c r="A88" s="31" t="n">
        <v>85</v>
      </c>
      <c r="B88" s="53" t="n">
        <v>2020</v>
      </c>
      <c r="C88" s="53" t="s">
        <v>217</v>
      </c>
      <c r="D88" s="54" t="s">
        <v>218</v>
      </c>
      <c r="E88" s="34" t="s">
        <v>67</v>
      </c>
      <c r="F88" s="34"/>
      <c r="G88" s="55" t="n">
        <v>77</v>
      </c>
      <c r="H88" s="56" t="n">
        <v>43956</v>
      </c>
      <c r="I88" s="56" t="n">
        <v>43956</v>
      </c>
      <c r="J88" s="57" t="n">
        <f aca="false">H88</f>
        <v>43956</v>
      </c>
      <c r="K88" s="58" t="n">
        <v>43952</v>
      </c>
      <c r="L88" s="59" t="n">
        <v>180</v>
      </c>
      <c r="M88" s="40" t="n">
        <f aca="false">WEEKDAY(I88,1)</f>
        <v>3</v>
      </c>
      <c r="N88" s="41" t="n">
        <f aca="false">SUM(J88+L88)</f>
        <v>44136</v>
      </c>
      <c r="O88" s="60" t="s">
        <v>32</v>
      </c>
      <c r="P88" s="61" t="s">
        <v>33</v>
      </c>
      <c r="Q88" s="62" t="n">
        <v>795</v>
      </c>
      <c r="R88" s="45" t="n">
        <v>44063</v>
      </c>
      <c r="S88" s="62" t="n">
        <v>21336</v>
      </c>
      <c r="T88" s="63" t="n">
        <v>44063</v>
      </c>
      <c r="U88" s="64" t="n">
        <v>1</v>
      </c>
      <c r="V88" s="62"/>
      <c r="W88" s="65"/>
      <c r="X88" s="66"/>
      <c r="Y88" s="67"/>
      <c r="Z88" s="66"/>
      <c r="AA88" s="68" t="s">
        <v>85</v>
      </c>
      <c r="AB88" s="68"/>
      <c r="AMF88" s="0"/>
      <c r="AMG88" s="0"/>
      <c r="AMH88" s="0"/>
      <c r="AMI88" s="0"/>
      <c r="AMJ88" s="0"/>
    </row>
    <row r="89" s="90" customFormat="true" ht="13.3" hidden="false" customHeight="false" outlineLevel="0" collapsed="false">
      <c r="A89" s="31" t="n">
        <v>86</v>
      </c>
      <c r="B89" s="53" t="n">
        <v>2020</v>
      </c>
      <c r="C89" s="53" t="s">
        <v>219</v>
      </c>
      <c r="D89" s="54" t="s">
        <v>218</v>
      </c>
      <c r="E89" s="34" t="s">
        <v>67</v>
      </c>
      <c r="F89" s="34"/>
      <c r="G89" s="55" t="n">
        <v>225</v>
      </c>
      <c r="H89" s="56" t="n">
        <v>44147</v>
      </c>
      <c r="I89" s="56" t="n">
        <v>44147</v>
      </c>
      <c r="J89" s="57" t="n">
        <f aca="false">H89</f>
        <v>44147</v>
      </c>
      <c r="K89" s="58" t="n">
        <v>44136</v>
      </c>
      <c r="L89" s="59" t="n">
        <v>180</v>
      </c>
      <c r="M89" s="40" t="n">
        <f aca="false">WEEKDAY(I89,1)</f>
        <v>5</v>
      </c>
      <c r="N89" s="41" t="n">
        <f aca="false">SUM(J89+L89)</f>
        <v>44327</v>
      </c>
      <c r="O89" s="60" t="s">
        <v>32</v>
      </c>
      <c r="P89" s="61" t="s">
        <v>33</v>
      </c>
      <c r="Q89" s="62" t="n">
        <v>1019</v>
      </c>
      <c r="R89" s="45" t="n">
        <v>44182</v>
      </c>
      <c r="S89" s="62" t="n">
        <v>21421</v>
      </c>
      <c r="T89" s="63" t="n">
        <v>44183</v>
      </c>
      <c r="U89" s="64" t="n">
        <v>10</v>
      </c>
      <c r="V89" s="62" t="n">
        <v>3174</v>
      </c>
      <c r="W89" s="65" t="n">
        <v>44183</v>
      </c>
      <c r="X89" s="66" t="n">
        <v>243</v>
      </c>
      <c r="Y89" s="67" t="n">
        <v>44186</v>
      </c>
      <c r="Z89" s="50" t="n">
        <v>42</v>
      </c>
      <c r="AA89" s="68" t="s">
        <v>34</v>
      </c>
      <c r="AB89" s="68"/>
      <c r="AMF89" s="0"/>
      <c r="AMG89" s="0"/>
      <c r="AMH89" s="0"/>
      <c r="AMI89" s="0"/>
      <c r="AMJ89" s="0"/>
    </row>
    <row r="90" s="90" customFormat="true" ht="13.3" hidden="false" customHeight="false" outlineLevel="0" collapsed="false">
      <c r="A90" s="31" t="n">
        <v>87</v>
      </c>
      <c r="B90" s="32" t="n">
        <v>2020</v>
      </c>
      <c r="C90" s="32" t="s">
        <v>220</v>
      </c>
      <c r="D90" s="33" t="s">
        <v>221</v>
      </c>
      <c r="E90" s="77" t="s">
        <v>222</v>
      </c>
      <c r="F90" s="77"/>
      <c r="G90" s="35" t="n">
        <v>3759</v>
      </c>
      <c r="H90" s="36" t="n">
        <v>43949</v>
      </c>
      <c r="I90" s="69" t="n">
        <v>43881</v>
      </c>
      <c r="J90" s="37" t="n">
        <f aca="false">H90</f>
        <v>43949</v>
      </c>
      <c r="K90" s="38" t="n">
        <v>43862</v>
      </c>
      <c r="L90" s="39" t="n">
        <v>180</v>
      </c>
      <c r="M90" s="40" t="n">
        <f aca="false">WEEKDAY(I90,1)</f>
        <v>5</v>
      </c>
      <c r="N90" s="41" t="n">
        <f aca="false">SUM(J90+L90)</f>
        <v>44129</v>
      </c>
      <c r="O90" s="42" t="s">
        <v>32</v>
      </c>
      <c r="P90" s="61" t="s">
        <v>33</v>
      </c>
      <c r="Q90" s="81" t="n">
        <v>638</v>
      </c>
      <c r="R90" s="45" t="n">
        <v>43984</v>
      </c>
      <c r="S90" s="76" t="n">
        <v>21281</v>
      </c>
      <c r="T90" s="63" t="n">
        <v>43984</v>
      </c>
      <c r="U90" s="64" t="n">
        <v>4</v>
      </c>
      <c r="V90" s="62" t="n">
        <v>1821</v>
      </c>
      <c r="W90" s="94" t="n">
        <v>44008</v>
      </c>
      <c r="X90" s="95" t="n">
        <v>122</v>
      </c>
      <c r="Y90" s="94" t="n">
        <v>44011</v>
      </c>
      <c r="Z90" s="95" t="n">
        <v>13</v>
      </c>
      <c r="AA90" s="68" t="s">
        <v>34</v>
      </c>
      <c r="AB90" s="68"/>
      <c r="AMF90" s="0"/>
      <c r="AMG90" s="0"/>
      <c r="AMH90" s="0"/>
      <c r="AMI90" s="0"/>
      <c r="AMJ90" s="0"/>
    </row>
    <row r="91" s="90" customFormat="true" ht="13.3" hidden="false" customHeight="false" outlineLevel="0" collapsed="false">
      <c r="A91" s="31" t="n">
        <v>88</v>
      </c>
      <c r="B91" s="53" t="n">
        <v>2020</v>
      </c>
      <c r="C91" s="53" t="s">
        <v>223</v>
      </c>
      <c r="D91" s="54" t="s">
        <v>221</v>
      </c>
      <c r="E91" s="34" t="s">
        <v>222</v>
      </c>
      <c r="F91" s="34"/>
      <c r="G91" s="55" t="n">
        <v>3834</v>
      </c>
      <c r="H91" s="56" t="n">
        <v>44060</v>
      </c>
      <c r="I91" s="56" t="n">
        <v>44057</v>
      </c>
      <c r="J91" s="57" t="n">
        <f aca="false">H91</f>
        <v>44060</v>
      </c>
      <c r="K91" s="58" t="n">
        <v>44044</v>
      </c>
      <c r="L91" s="59" t="n">
        <v>180</v>
      </c>
      <c r="M91" s="40" t="n">
        <f aca="false">WEEKDAY(I91,1)</f>
        <v>6</v>
      </c>
      <c r="N91" s="41" t="n">
        <f aca="false">SUM(J91+L91)</f>
        <v>44240</v>
      </c>
      <c r="O91" s="42" t="s">
        <v>46</v>
      </c>
      <c r="P91" s="61" t="s">
        <v>33</v>
      </c>
      <c r="Q91" s="62" t="n">
        <v>817</v>
      </c>
      <c r="R91" s="45" t="n">
        <v>44076</v>
      </c>
      <c r="S91" s="62" t="n">
        <v>21345</v>
      </c>
      <c r="T91" s="63" t="n">
        <v>44076</v>
      </c>
      <c r="U91" s="64" t="n">
        <v>4</v>
      </c>
      <c r="V91" s="62" t="n">
        <v>2492</v>
      </c>
      <c r="W91" s="51" t="n">
        <v>44095</v>
      </c>
      <c r="X91" s="50" t="n">
        <v>183</v>
      </c>
      <c r="Y91" s="51" t="n">
        <v>44035</v>
      </c>
      <c r="Z91" s="50" t="n">
        <v>33</v>
      </c>
      <c r="AA91" s="68" t="s">
        <v>34</v>
      </c>
      <c r="AB91" s="68"/>
      <c r="AMF91" s="0"/>
      <c r="AMG91" s="0"/>
      <c r="AMH91" s="0"/>
      <c r="AMI91" s="0"/>
      <c r="AMJ91" s="0"/>
    </row>
    <row r="92" s="90" customFormat="true" ht="13.3" hidden="false" customHeight="false" outlineLevel="0" collapsed="false">
      <c r="A92" s="31" t="n">
        <v>89</v>
      </c>
      <c r="B92" s="53" t="n">
        <v>2020</v>
      </c>
      <c r="C92" s="53" t="s">
        <v>224</v>
      </c>
      <c r="D92" s="54" t="s">
        <v>225</v>
      </c>
      <c r="E92" s="34" t="s">
        <v>67</v>
      </c>
      <c r="F92" s="34"/>
      <c r="G92" s="55" t="n">
        <v>21</v>
      </c>
      <c r="H92" s="56" t="n">
        <v>43910</v>
      </c>
      <c r="I92" s="56" t="n">
        <v>43910</v>
      </c>
      <c r="J92" s="57" t="n">
        <f aca="false">H92</f>
        <v>43910</v>
      </c>
      <c r="K92" s="58" t="n">
        <v>43891</v>
      </c>
      <c r="L92" s="59" t="n">
        <v>180</v>
      </c>
      <c r="M92" s="40" t="n">
        <f aca="false">WEEKDAY(I92,1)</f>
        <v>6</v>
      </c>
      <c r="N92" s="41" t="n">
        <f aca="false">SUM(J92+L92)</f>
        <v>44090</v>
      </c>
      <c r="O92" s="42" t="s">
        <v>32</v>
      </c>
      <c r="P92" s="61" t="s">
        <v>78</v>
      </c>
      <c r="Q92" s="62" t="n">
        <v>569</v>
      </c>
      <c r="R92" s="45" t="n">
        <v>43944</v>
      </c>
      <c r="S92" s="76" t="n">
        <v>21254</v>
      </c>
      <c r="T92" s="63" t="n">
        <v>43944</v>
      </c>
      <c r="U92" s="64" t="n">
        <v>1</v>
      </c>
      <c r="V92" s="48" t="n">
        <v>1112</v>
      </c>
      <c r="W92" s="51" t="n">
        <v>43937</v>
      </c>
      <c r="X92" s="50" t="n">
        <v>74</v>
      </c>
      <c r="Y92" s="51" t="n">
        <v>43938</v>
      </c>
      <c r="Z92" s="50" t="n">
        <v>17</v>
      </c>
      <c r="AA92" s="52" t="s">
        <v>34</v>
      </c>
      <c r="AB92" s="68"/>
      <c r="AMF92" s="0"/>
      <c r="AMG92" s="0"/>
      <c r="AMH92" s="0"/>
      <c r="AMI92" s="0"/>
      <c r="AMJ92" s="0"/>
    </row>
    <row r="93" s="90" customFormat="true" ht="13.3" hidden="false" customHeight="false" outlineLevel="0" collapsed="false">
      <c r="A93" s="31" t="n">
        <v>90</v>
      </c>
      <c r="B93" s="53" t="n">
        <v>2020</v>
      </c>
      <c r="C93" s="53" t="s">
        <v>226</v>
      </c>
      <c r="D93" s="54" t="s">
        <v>225</v>
      </c>
      <c r="E93" s="34" t="s">
        <v>67</v>
      </c>
      <c r="F93" s="34"/>
      <c r="G93" s="55" t="n">
        <v>136</v>
      </c>
      <c r="H93" s="56" t="n">
        <v>44153</v>
      </c>
      <c r="I93" s="56" t="n">
        <v>44153</v>
      </c>
      <c r="J93" s="57" t="n">
        <f aca="false">H93</f>
        <v>44153</v>
      </c>
      <c r="K93" s="58" t="n">
        <v>44136</v>
      </c>
      <c r="L93" s="59" t="n">
        <v>180</v>
      </c>
      <c r="M93" s="40" t="n">
        <f aca="false">WEEKDAY(I93,1)</f>
        <v>4</v>
      </c>
      <c r="N93" s="41" t="n">
        <f aca="false">SUM(J93+L93)</f>
        <v>44333</v>
      </c>
      <c r="O93" s="60" t="s">
        <v>32</v>
      </c>
      <c r="P93" s="61" t="s">
        <v>33</v>
      </c>
      <c r="Q93" s="62" t="n">
        <v>1009</v>
      </c>
      <c r="R93" s="45" t="n">
        <v>44180</v>
      </c>
      <c r="S93" s="62" t="n">
        <v>21419</v>
      </c>
      <c r="T93" s="63" t="n">
        <v>44181</v>
      </c>
      <c r="U93" s="64" t="n">
        <v>2</v>
      </c>
      <c r="V93" s="62" t="n">
        <v>3140</v>
      </c>
      <c r="W93" s="65" t="n">
        <v>44180</v>
      </c>
      <c r="X93" s="66" t="n">
        <v>240</v>
      </c>
      <c r="Y93" s="67" t="n">
        <v>44181</v>
      </c>
      <c r="Z93" s="50" t="s">
        <v>56</v>
      </c>
      <c r="AA93" s="68" t="s">
        <v>34</v>
      </c>
      <c r="AB93" s="68"/>
      <c r="AMF93" s="0"/>
      <c r="AMG93" s="0"/>
      <c r="AMH93" s="0"/>
      <c r="AMI93" s="0"/>
      <c r="AMJ93" s="0"/>
    </row>
    <row r="94" s="90" customFormat="true" ht="13.3" hidden="false" customHeight="false" outlineLevel="0" collapsed="false">
      <c r="A94" s="31" t="n">
        <v>91</v>
      </c>
      <c r="B94" s="32" t="n">
        <v>2020</v>
      </c>
      <c r="C94" s="53" t="s">
        <v>227</v>
      </c>
      <c r="D94" s="54" t="s">
        <v>228</v>
      </c>
      <c r="E94" s="34" t="s">
        <v>222</v>
      </c>
      <c r="F94" s="34"/>
      <c r="G94" s="55" t="n">
        <v>2317</v>
      </c>
      <c r="H94" s="74" t="n">
        <v>43955</v>
      </c>
      <c r="I94" s="74" t="n">
        <v>43955</v>
      </c>
      <c r="J94" s="57" t="n">
        <f aca="false">H94</f>
        <v>43955</v>
      </c>
      <c r="K94" s="75" t="n">
        <v>43952</v>
      </c>
      <c r="L94" s="59" t="n">
        <v>180</v>
      </c>
      <c r="M94" s="40" t="n">
        <f aca="false">WEEKDAY(I94,1)</f>
        <v>2</v>
      </c>
      <c r="N94" s="41" t="n">
        <f aca="false">SUM(J94+L94)</f>
        <v>44135</v>
      </c>
      <c r="O94" s="42" t="s">
        <v>32</v>
      </c>
      <c r="P94" s="43" t="s">
        <v>33</v>
      </c>
      <c r="Q94" s="44" t="n">
        <v>708</v>
      </c>
      <c r="R94" s="45" t="n">
        <v>44018</v>
      </c>
      <c r="S94" s="62" t="n">
        <v>21304</v>
      </c>
      <c r="T94" s="63" t="n">
        <v>44019</v>
      </c>
      <c r="U94" s="64" t="n">
        <v>2</v>
      </c>
      <c r="V94" s="62" t="n">
        <v>1957</v>
      </c>
      <c r="W94" s="63" t="n">
        <v>44029</v>
      </c>
      <c r="X94" s="50" t="n">
        <v>138</v>
      </c>
      <c r="Y94" s="51" t="n">
        <v>44033</v>
      </c>
      <c r="Z94" s="50" t="n">
        <v>10</v>
      </c>
      <c r="AA94" s="68" t="s">
        <v>34</v>
      </c>
      <c r="AB94" s="68"/>
      <c r="AD94" s="90" t="s">
        <v>229</v>
      </c>
      <c r="AMF94" s="0"/>
      <c r="AMG94" s="0"/>
      <c r="AMH94" s="0"/>
      <c r="AMI94" s="0"/>
      <c r="AMJ94" s="0"/>
    </row>
    <row r="95" s="90" customFormat="true" ht="13.3" hidden="false" customHeight="false" outlineLevel="0" collapsed="false">
      <c r="A95" s="31" t="n">
        <v>92</v>
      </c>
      <c r="B95" s="32" t="n">
        <v>2020</v>
      </c>
      <c r="C95" s="32" t="s">
        <v>230</v>
      </c>
      <c r="D95" s="33" t="s">
        <v>231</v>
      </c>
      <c r="E95" s="34" t="s">
        <v>70</v>
      </c>
      <c r="F95" s="34"/>
      <c r="G95" s="35" t="n">
        <v>53</v>
      </c>
      <c r="H95" s="69" t="n">
        <v>43935</v>
      </c>
      <c r="I95" s="69" t="n">
        <v>43930</v>
      </c>
      <c r="J95" s="37" t="n">
        <f aca="false">H95</f>
        <v>43935</v>
      </c>
      <c r="K95" s="38" t="n">
        <v>43922</v>
      </c>
      <c r="L95" s="39" t="n">
        <v>180</v>
      </c>
      <c r="M95" s="40" t="n">
        <f aca="false">WEEKDAY(I95,1)</f>
        <v>5</v>
      </c>
      <c r="N95" s="41" t="n">
        <f aca="false">SUM(J95+L95)</f>
        <v>44115</v>
      </c>
      <c r="O95" s="42" t="s">
        <v>32</v>
      </c>
      <c r="P95" s="43" t="s">
        <v>33</v>
      </c>
      <c r="Q95" s="44" t="n">
        <v>660</v>
      </c>
      <c r="R95" s="45" t="n">
        <v>43998</v>
      </c>
      <c r="S95" s="46" t="n">
        <v>21289</v>
      </c>
      <c r="T95" s="47" t="n">
        <v>43998</v>
      </c>
      <c r="U95" s="14" t="s">
        <v>232</v>
      </c>
      <c r="V95" s="62" t="n">
        <v>1975</v>
      </c>
      <c r="W95" s="51" t="n">
        <v>44033</v>
      </c>
      <c r="X95" s="50" t="n">
        <v>139</v>
      </c>
      <c r="Y95" s="51" t="n">
        <v>44034</v>
      </c>
      <c r="Z95" s="50" t="n">
        <v>11</v>
      </c>
      <c r="AA95" s="52" t="s">
        <v>34</v>
      </c>
      <c r="AB95" s="68"/>
      <c r="AMF95" s="0"/>
      <c r="AMG95" s="0"/>
      <c r="AMH95" s="0"/>
      <c r="AMI95" s="0"/>
      <c r="AMJ95" s="0"/>
    </row>
    <row r="96" s="90" customFormat="true" ht="13.3" hidden="false" customHeight="false" outlineLevel="0" collapsed="false">
      <c r="A96" s="31" t="n">
        <v>93</v>
      </c>
      <c r="B96" s="53" t="n">
        <v>2020</v>
      </c>
      <c r="C96" s="53" t="s">
        <v>233</v>
      </c>
      <c r="D96" s="54" t="s">
        <v>231</v>
      </c>
      <c r="E96" s="34" t="s">
        <v>72</v>
      </c>
      <c r="F96" s="70"/>
      <c r="G96" s="71" t="s">
        <v>234</v>
      </c>
      <c r="H96" s="56" t="n">
        <v>44133</v>
      </c>
      <c r="I96" s="56" t="n">
        <v>44133</v>
      </c>
      <c r="J96" s="57" t="n">
        <f aca="false">H96</f>
        <v>44133</v>
      </c>
      <c r="K96" s="58" t="n">
        <v>44105</v>
      </c>
      <c r="L96" s="59" t="n">
        <v>180</v>
      </c>
      <c r="M96" s="40" t="n">
        <f aca="false">WEEKDAY(I96,1)</f>
        <v>5</v>
      </c>
      <c r="N96" s="41" t="n">
        <f aca="false">SUM(J96+L96)</f>
        <v>44313</v>
      </c>
      <c r="O96" s="60" t="s">
        <v>32</v>
      </c>
      <c r="P96" s="61" t="s">
        <v>33</v>
      </c>
      <c r="Q96" s="62" t="n">
        <v>1030</v>
      </c>
      <c r="R96" s="45" t="n">
        <v>44184</v>
      </c>
      <c r="S96" s="62" t="n">
        <v>21422</v>
      </c>
      <c r="T96" s="63" t="n">
        <v>44186</v>
      </c>
      <c r="U96" s="64" t="n">
        <v>3</v>
      </c>
      <c r="V96" s="62" t="n">
        <v>3181</v>
      </c>
      <c r="W96" s="65" t="n">
        <v>44183</v>
      </c>
      <c r="X96" s="66" t="n">
        <v>243</v>
      </c>
      <c r="Y96" s="67" t="n">
        <v>44186</v>
      </c>
      <c r="Z96" s="50" t="n">
        <v>42</v>
      </c>
      <c r="AA96" s="68" t="s">
        <v>34</v>
      </c>
      <c r="AB96" s="68"/>
      <c r="AMF96" s="0"/>
      <c r="AMG96" s="0"/>
      <c r="AMH96" s="0"/>
      <c r="AMI96" s="0"/>
      <c r="AMJ96" s="0"/>
    </row>
    <row r="97" s="90" customFormat="true" ht="13.3" hidden="false" customHeight="false" outlineLevel="0" collapsed="false">
      <c r="A97" s="31" t="n">
        <v>94</v>
      </c>
      <c r="B97" s="32" t="n">
        <v>2020</v>
      </c>
      <c r="C97" s="32" t="s">
        <v>235</v>
      </c>
      <c r="D97" s="33" t="s">
        <v>236</v>
      </c>
      <c r="E97" s="77" t="s">
        <v>91</v>
      </c>
      <c r="F97" s="77"/>
      <c r="G97" s="35" t="n">
        <v>4313</v>
      </c>
      <c r="H97" s="36" t="n">
        <v>43871</v>
      </c>
      <c r="I97" s="36" t="n">
        <v>43869</v>
      </c>
      <c r="J97" s="37" t="n">
        <f aca="false">H97</f>
        <v>43871</v>
      </c>
      <c r="K97" s="58" t="n">
        <v>43862</v>
      </c>
      <c r="L97" s="39" t="n">
        <v>180</v>
      </c>
      <c r="M97" s="40" t="n">
        <f aca="false">WEEKDAY(I97,1)</f>
        <v>7</v>
      </c>
      <c r="N97" s="41" t="n">
        <f aca="false">SUM(J97+L97)</f>
        <v>44051</v>
      </c>
      <c r="O97" s="42" t="s">
        <v>92</v>
      </c>
      <c r="P97" s="43" t="s">
        <v>33</v>
      </c>
      <c r="Q97" s="44" t="n">
        <v>516</v>
      </c>
      <c r="R97" s="45" t="n">
        <v>43908</v>
      </c>
      <c r="S97" s="46" t="n">
        <v>21225</v>
      </c>
      <c r="T97" s="47" t="n">
        <v>43909</v>
      </c>
      <c r="U97" s="14" t="n">
        <v>1</v>
      </c>
      <c r="V97" s="48" t="n">
        <v>821</v>
      </c>
      <c r="W97" s="49" t="n">
        <v>43924</v>
      </c>
      <c r="X97" s="50" t="n">
        <v>66</v>
      </c>
      <c r="Y97" s="51" t="n">
        <v>43927</v>
      </c>
      <c r="Z97" s="50" t="n">
        <v>43</v>
      </c>
      <c r="AA97" s="52" t="s">
        <v>34</v>
      </c>
      <c r="AB97" s="68"/>
      <c r="AMF97" s="0"/>
      <c r="AMG97" s="0"/>
      <c r="AMH97" s="0"/>
      <c r="AMI97" s="0"/>
      <c r="AMJ97" s="0"/>
    </row>
    <row r="98" s="90" customFormat="true" ht="13.3" hidden="false" customHeight="false" outlineLevel="0" collapsed="false">
      <c r="A98" s="31" t="n">
        <v>95</v>
      </c>
      <c r="B98" s="32" t="n">
        <v>2020</v>
      </c>
      <c r="C98" s="32" t="s">
        <v>237</v>
      </c>
      <c r="D98" s="33" t="s">
        <v>238</v>
      </c>
      <c r="E98" s="34" t="s">
        <v>41</v>
      </c>
      <c r="F98" s="34"/>
      <c r="G98" s="93" t="n">
        <v>37</v>
      </c>
      <c r="H98" s="36" t="n">
        <v>43921</v>
      </c>
      <c r="I98" s="36" t="n">
        <v>43906</v>
      </c>
      <c r="J98" s="37" t="n">
        <f aca="false">H98</f>
        <v>43921</v>
      </c>
      <c r="K98" s="58" t="n">
        <v>43891</v>
      </c>
      <c r="L98" s="39" t="n">
        <v>180</v>
      </c>
      <c r="M98" s="40" t="n">
        <f aca="false">WEEKDAY(I98,1)</f>
        <v>2</v>
      </c>
      <c r="N98" s="41" t="n">
        <f aca="false">SUM(J98+L98)</f>
        <v>44101</v>
      </c>
      <c r="O98" s="42" t="s">
        <v>32</v>
      </c>
      <c r="P98" s="43" t="s">
        <v>33</v>
      </c>
      <c r="Q98" s="81" t="n">
        <v>603</v>
      </c>
      <c r="R98" s="45" t="n">
        <v>43965</v>
      </c>
      <c r="S98" s="46" t="n">
        <v>21268</v>
      </c>
      <c r="T98" s="47" t="n">
        <v>43965</v>
      </c>
      <c r="U98" s="14" t="n">
        <v>1</v>
      </c>
      <c r="V98" s="62" t="n">
        <v>1335</v>
      </c>
      <c r="W98" s="51" t="n">
        <v>43959</v>
      </c>
      <c r="X98" s="50" t="n">
        <v>89</v>
      </c>
      <c r="Y98" s="51" t="n">
        <v>43963</v>
      </c>
      <c r="Z98" s="50" t="n">
        <v>23</v>
      </c>
      <c r="AA98" s="52" t="s">
        <v>34</v>
      </c>
      <c r="AB98" s="68"/>
      <c r="AMF98" s="0"/>
      <c r="AMG98" s="0"/>
      <c r="AMH98" s="0"/>
      <c r="AMI98" s="0"/>
      <c r="AMJ98" s="0"/>
    </row>
    <row r="99" s="90" customFormat="true" ht="13.3" hidden="false" customHeight="false" outlineLevel="0" collapsed="false">
      <c r="A99" s="31" t="n">
        <v>96</v>
      </c>
      <c r="B99" s="32" t="n">
        <v>2020</v>
      </c>
      <c r="C99" s="53" t="s">
        <v>239</v>
      </c>
      <c r="D99" s="54" t="s">
        <v>240</v>
      </c>
      <c r="E99" s="34" t="s">
        <v>67</v>
      </c>
      <c r="F99" s="34"/>
      <c r="G99" s="55" t="n">
        <v>1884</v>
      </c>
      <c r="H99" s="56" t="n">
        <v>43906</v>
      </c>
      <c r="I99" s="56" t="n">
        <v>43906</v>
      </c>
      <c r="J99" s="57" t="n">
        <f aca="false">H99</f>
        <v>43906</v>
      </c>
      <c r="K99" s="58" t="n">
        <v>43891</v>
      </c>
      <c r="L99" s="59" t="n">
        <v>180</v>
      </c>
      <c r="M99" s="40" t="n">
        <f aca="false">WEEKDAY(I99,1)</f>
        <v>2</v>
      </c>
      <c r="N99" s="41" t="n">
        <f aca="false">SUM(J99+L99)</f>
        <v>44086</v>
      </c>
      <c r="O99" s="42" t="s">
        <v>32</v>
      </c>
      <c r="P99" s="43" t="s">
        <v>33</v>
      </c>
      <c r="Q99" s="44" t="n">
        <v>639</v>
      </c>
      <c r="R99" s="45" t="n">
        <v>43984</v>
      </c>
      <c r="S99" s="76" t="n">
        <v>21281</v>
      </c>
      <c r="T99" s="63" t="n">
        <v>43984</v>
      </c>
      <c r="U99" s="64" t="n">
        <v>4</v>
      </c>
      <c r="V99" s="62" t="n">
        <v>1821</v>
      </c>
      <c r="W99" s="63" t="n">
        <v>44008</v>
      </c>
      <c r="X99" s="50" t="n">
        <v>122</v>
      </c>
      <c r="Y99" s="51" t="n">
        <v>44011</v>
      </c>
      <c r="Z99" s="50" t="n">
        <v>13</v>
      </c>
      <c r="AA99" s="68" t="s">
        <v>34</v>
      </c>
      <c r="AB99" s="68"/>
      <c r="AMF99" s="0"/>
      <c r="AMG99" s="0"/>
      <c r="AMH99" s="0"/>
      <c r="AMI99" s="0"/>
      <c r="AMJ99" s="0"/>
    </row>
    <row r="100" s="90" customFormat="true" ht="13.3" hidden="false" customHeight="false" outlineLevel="0" collapsed="false">
      <c r="A100" s="31" t="n">
        <v>97</v>
      </c>
      <c r="B100" s="53" t="n">
        <v>2020</v>
      </c>
      <c r="C100" s="53" t="s">
        <v>241</v>
      </c>
      <c r="D100" s="54" t="s">
        <v>240</v>
      </c>
      <c r="E100" s="34" t="s">
        <v>67</v>
      </c>
      <c r="F100" s="70"/>
      <c r="G100" s="71" t="s">
        <v>242</v>
      </c>
      <c r="H100" s="56" t="n">
        <v>44127</v>
      </c>
      <c r="I100" s="56" t="n">
        <v>44142</v>
      </c>
      <c r="J100" s="57" t="n">
        <f aca="false">H100</f>
        <v>44127</v>
      </c>
      <c r="K100" s="58" t="n">
        <v>44136</v>
      </c>
      <c r="L100" s="59" t="n">
        <v>180</v>
      </c>
      <c r="M100" s="40" t="n">
        <f aca="false">WEEKDAY(I100,1)</f>
        <v>7</v>
      </c>
      <c r="N100" s="41" t="n">
        <f aca="false">SUM(J100+L100)</f>
        <v>44307</v>
      </c>
      <c r="O100" s="60" t="s">
        <v>32</v>
      </c>
      <c r="P100" s="61" t="s">
        <v>33</v>
      </c>
      <c r="Q100" s="62" t="n">
        <v>1052</v>
      </c>
      <c r="R100" s="45" t="n">
        <v>44193</v>
      </c>
      <c r="S100" s="62" t="n">
        <v>21245</v>
      </c>
      <c r="T100" s="63" t="n">
        <v>44193</v>
      </c>
      <c r="U100" s="64" t="n">
        <v>10</v>
      </c>
      <c r="V100" s="62" t="n">
        <v>3260</v>
      </c>
      <c r="W100" s="65" t="n">
        <v>44194</v>
      </c>
      <c r="X100" s="66" t="n">
        <v>249</v>
      </c>
      <c r="Y100" s="67" t="n">
        <v>44195</v>
      </c>
      <c r="Z100" s="50" t="n">
        <v>43</v>
      </c>
      <c r="AA100" s="68" t="s">
        <v>34</v>
      </c>
      <c r="AB100" s="68"/>
      <c r="AMF100" s="0"/>
      <c r="AMG100" s="0"/>
      <c r="AMH100" s="0"/>
      <c r="AMI100" s="0"/>
      <c r="AMJ100" s="0"/>
    </row>
    <row r="101" s="90" customFormat="true" ht="13.3" hidden="false" customHeight="false" outlineLevel="0" collapsed="false">
      <c r="A101" s="31" t="n">
        <v>98</v>
      </c>
      <c r="B101" s="53" t="n">
        <v>2020</v>
      </c>
      <c r="C101" s="53" t="s">
        <v>243</v>
      </c>
      <c r="D101" s="54" t="s">
        <v>244</v>
      </c>
      <c r="E101" s="34" t="s">
        <v>53</v>
      </c>
      <c r="F101" s="34"/>
      <c r="G101" s="55" t="n">
        <v>5640</v>
      </c>
      <c r="H101" s="56" t="n">
        <v>43973</v>
      </c>
      <c r="I101" s="56" t="n">
        <v>43973</v>
      </c>
      <c r="J101" s="57" t="n">
        <f aca="false">H101</f>
        <v>43973</v>
      </c>
      <c r="K101" s="58" t="n">
        <v>43952</v>
      </c>
      <c r="L101" s="59" t="n">
        <v>180</v>
      </c>
      <c r="M101" s="40" t="n">
        <f aca="false">WEEKDAY(I101,1)</f>
        <v>6</v>
      </c>
      <c r="N101" s="41" t="n">
        <f aca="false">SUM(J101+L101)</f>
        <v>44153</v>
      </c>
      <c r="O101" s="42" t="s">
        <v>32</v>
      </c>
      <c r="P101" s="61" t="s">
        <v>33</v>
      </c>
      <c r="Q101" s="62" t="n">
        <v>783</v>
      </c>
      <c r="R101" s="45" t="n">
        <v>44050</v>
      </c>
      <c r="S101" s="62" t="n">
        <v>21327</v>
      </c>
      <c r="T101" s="63" t="n">
        <v>44050</v>
      </c>
      <c r="U101" s="64" t="n">
        <v>2</v>
      </c>
      <c r="V101" s="62" t="n">
        <v>2254</v>
      </c>
      <c r="W101" s="72" t="n">
        <v>44064</v>
      </c>
      <c r="X101" s="50" t="n">
        <v>162</v>
      </c>
      <c r="Y101" s="51" t="n">
        <v>44067</v>
      </c>
      <c r="Z101" s="50" t="n">
        <v>12</v>
      </c>
      <c r="AA101" s="68" t="s">
        <v>34</v>
      </c>
      <c r="AB101" s="68"/>
      <c r="AMF101" s="0"/>
      <c r="AMG101" s="0"/>
      <c r="AMH101" s="0"/>
      <c r="AMI101" s="0"/>
      <c r="AMJ101" s="0"/>
    </row>
    <row r="102" s="90" customFormat="true" ht="13.3" hidden="false" customHeight="false" outlineLevel="0" collapsed="false">
      <c r="A102" s="31" t="n">
        <v>99</v>
      </c>
      <c r="B102" s="53" t="n">
        <v>2020</v>
      </c>
      <c r="C102" s="53" t="s">
        <v>245</v>
      </c>
      <c r="D102" s="54" t="s">
        <v>244</v>
      </c>
      <c r="E102" s="34" t="s">
        <v>53</v>
      </c>
      <c r="F102" s="34"/>
      <c r="G102" s="55" t="n">
        <v>5730</v>
      </c>
      <c r="H102" s="56" t="n">
        <v>44154</v>
      </c>
      <c r="I102" s="56" t="n">
        <v>44154</v>
      </c>
      <c r="J102" s="57" t="n">
        <f aca="false">H102</f>
        <v>44154</v>
      </c>
      <c r="K102" s="58" t="n">
        <v>44136</v>
      </c>
      <c r="L102" s="59" t="n">
        <v>180</v>
      </c>
      <c r="M102" s="40" t="n">
        <f aca="false">WEEKDAY(I102,1)</f>
        <v>5</v>
      </c>
      <c r="N102" s="41" t="n">
        <f aca="false">SUM(J102+L102)</f>
        <v>44334</v>
      </c>
      <c r="O102" s="60" t="s">
        <v>32</v>
      </c>
      <c r="P102" s="61" t="s">
        <v>33</v>
      </c>
      <c r="Q102" s="62" t="n">
        <v>993</v>
      </c>
      <c r="R102" s="45" t="n">
        <v>44176</v>
      </c>
      <c r="S102" s="62" t="n">
        <v>21417</v>
      </c>
      <c r="T102" s="63" t="n">
        <v>44179</v>
      </c>
      <c r="U102" s="64" t="n">
        <v>3</v>
      </c>
      <c r="V102" s="62" t="n">
        <v>3089</v>
      </c>
      <c r="W102" s="51" t="n">
        <v>44174</v>
      </c>
      <c r="X102" s="50" t="n">
        <v>237</v>
      </c>
      <c r="Y102" s="51" t="n">
        <v>44176</v>
      </c>
      <c r="Z102" s="50" t="n">
        <v>25</v>
      </c>
      <c r="AA102" s="68" t="s">
        <v>34</v>
      </c>
      <c r="AB102" s="68"/>
      <c r="AMF102" s="0"/>
      <c r="AMG102" s="0"/>
      <c r="AMH102" s="0"/>
      <c r="AMI102" s="0"/>
      <c r="AMJ102" s="0"/>
    </row>
    <row r="103" s="90" customFormat="true" ht="13.3" hidden="false" customHeight="false" outlineLevel="0" collapsed="false">
      <c r="A103" s="31" t="n">
        <v>100</v>
      </c>
      <c r="B103" s="32" t="n">
        <v>2020</v>
      </c>
      <c r="C103" s="53" t="s">
        <v>246</v>
      </c>
      <c r="D103" s="54" t="s">
        <v>247</v>
      </c>
      <c r="E103" s="34" t="s">
        <v>248</v>
      </c>
      <c r="F103" s="34"/>
      <c r="G103" s="55" t="n">
        <v>41</v>
      </c>
      <c r="H103" s="74" t="n">
        <v>43965</v>
      </c>
      <c r="I103" s="74" t="n">
        <v>43948</v>
      </c>
      <c r="J103" s="57" t="n">
        <f aca="false">H103</f>
        <v>43965</v>
      </c>
      <c r="K103" s="75" t="n">
        <v>43922</v>
      </c>
      <c r="L103" s="59" t="n">
        <v>180</v>
      </c>
      <c r="M103" s="40" t="n">
        <f aca="false">WEEKDAY(I103,1)</f>
        <v>2</v>
      </c>
      <c r="N103" s="41" t="n">
        <f aca="false">SUM(J103+L103)</f>
        <v>44145</v>
      </c>
      <c r="O103" s="42" t="s">
        <v>32</v>
      </c>
      <c r="P103" s="43" t="s">
        <v>33</v>
      </c>
      <c r="Q103" s="62" t="n">
        <v>695</v>
      </c>
      <c r="R103" s="45" t="n">
        <v>44012</v>
      </c>
      <c r="S103" s="62" t="n">
        <v>21299</v>
      </c>
      <c r="T103" s="63" t="n">
        <v>44012</v>
      </c>
      <c r="U103" s="64" t="n">
        <v>1</v>
      </c>
      <c r="V103" s="62" t="n">
        <v>2068</v>
      </c>
      <c r="W103" s="63" t="n">
        <v>44041</v>
      </c>
      <c r="X103" s="50" t="n">
        <v>145</v>
      </c>
      <c r="Y103" s="51" t="n">
        <v>44042</v>
      </c>
      <c r="Z103" s="50" t="n">
        <v>20</v>
      </c>
      <c r="AA103" s="68" t="s">
        <v>34</v>
      </c>
      <c r="AB103" s="68"/>
      <c r="AMF103" s="0"/>
      <c r="AMG103" s="0"/>
      <c r="AMH103" s="0"/>
      <c r="AMI103" s="0"/>
      <c r="AMJ103" s="0"/>
    </row>
    <row r="104" s="90" customFormat="true" ht="13.3" hidden="false" customHeight="false" outlineLevel="0" collapsed="false">
      <c r="A104" s="31" t="n">
        <v>101</v>
      </c>
      <c r="B104" s="32" t="n">
        <v>2020</v>
      </c>
      <c r="C104" s="53" t="s">
        <v>249</v>
      </c>
      <c r="D104" s="54" t="s">
        <v>250</v>
      </c>
      <c r="E104" s="34" t="s">
        <v>41</v>
      </c>
      <c r="F104" s="34"/>
      <c r="G104" s="55" t="n">
        <v>1343</v>
      </c>
      <c r="H104" s="74" t="n">
        <v>43927</v>
      </c>
      <c r="I104" s="74" t="n">
        <v>43927</v>
      </c>
      <c r="J104" s="57" t="n">
        <f aca="false">H104</f>
        <v>43927</v>
      </c>
      <c r="K104" s="75" t="n">
        <v>43922</v>
      </c>
      <c r="L104" s="59" t="n">
        <v>180</v>
      </c>
      <c r="M104" s="40" t="n">
        <f aca="false">WEEKDAY(I104,1)</f>
        <v>2</v>
      </c>
      <c r="N104" s="41" t="n">
        <f aca="false">SUM(J104+L104)</f>
        <v>44107</v>
      </c>
      <c r="O104" s="42" t="s">
        <v>32</v>
      </c>
      <c r="P104" s="43" t="s">
        <v>33</v>
      </c>
      <c r="Q104" s="44" t="n">
        <v>675</v>
      </c>
      <c r="R104" s="45" t="n">
        <v>44001</v>
      </c>
      <c r="S104" s="76" t="n">
        <v>21292</v>
      </c>
      <c r="T104" s="63" t="n">
        <v>44001</v>
      </c>
      <c r="U104" s="64" t="s">
        <v>251</v>
      </c>
      <c r="V104" s="62" t="n">
        <v>1892</v>
      </c>
      <c r="W104" s="51" t="n">
        <v>44020</v>
      </c>
      <c r="X104" s="50" t="n">
        <v>132</v>
      </c>
      <c r="Y104" s="51" t="n">
        <v>44025</v>
      </c>
      <c r="Z104" s="50" t="n">
        <v>15</v>
      </c>
      <c r="AA104" s="68" t="s">
        <v>34</v>
      </c>
      <c r="AB104" s="68"/>
      <c r="AMF104" s="0"/>
      <c r="AMG104" s="0"/>
      <c r="AMH104" s="0"/>
      <c r="AMI104" s="0"/>
      <c r="AMJ104" s="0"/>
    </row>
    <row r="105" s="90" customFormat="true" ht="13.3" hidden="false" customHeight="false" outlineLevel="0" collapsed="false">
      <c r="A105" s="31" t="n">
        <v>102</v>
      </c>
      <c r="B105" s="32" t="n">
        <v>2020</v>
      </c>
      <c r="C105" s="32" t="s">
        <v>252</v>
      </c>
      <c r="D105" s="33" t="s">
        <v>253</v>
      </c>
      <c r="E105" s="77" t="s">
        <v>67</v>
      </c>
      <c r="F105" s="77"/>
      <c r="G105" s="35" t="n">
        <v>3343</v>
      </c>
      <c r="H105" s="36" t="n">
        <v>43950</v>
      </c>
      <c r="I105" s="69" t="n">
        <v>43950</v>
      </c>
      <c r="J105" s="37" t="n">
        <f aca="false">H105</f>
        <v>43950</v>
      </c>
      <c r="K105" s="38" t="n">
        <v>43922</v>
      </c>
      <c r="L105" s="39" t="n">
        <v>180</v>
      </c>
      <c r="M105" s="40" t="n">
        <f aca="false">WEEKDAY(I105,1)</f>
        <v>4</v>
      </c>
      <c r="N105" s="41" t="n">
        <f aca="false">SUM(J105+L105)</f>
        <v>44130</v>
      </c>
      <c r="O105" s="42" t="s">
        <v>32</v>
      </c>
      <c r="P105" s="43" t="s">
        <v>33</v>
      </c>
      <c r="Q105" s="44" t="n">
        <v>686</v>
      </c>
      <c r="R105" s="45" t="n">
        <v>44006</v>
      </c>
      <c r="S105" s="46" t="n">
        <v>21295</v>
      </c>
      <c r="T105" s="47" t="n">
        <v>44006</v>
      </c>
      <c r="U105" s="14" t="n">
        <v>2</v>
      </c>
      <c r="V105" s="62" t="n">
        <v>1975</v>
      </c>
      <c r="W105" s="51" t="n">
        <v>44033</v>
      </c>
      <c r="X105" s="50" t="n">
        <v>139</v>
      </c>
      <c r="Y105" s="51" t="n">
        <v>44034</v>
      </c>
      <c r="Z105" s="50" t="n">
        <v>11</v>
      </c>
      <c r="AA105" s="52" t="s">
        <v>34</v>
      </c>
      <c r="AB105" s="68"/>
      <c r="AMF105" s="0"/>
      <c r="AMG105" s="0"/>
      <c r="AMH105" s="0"/>
      <c r="AMI105" s="0"/>
      <c r="AMJ105" s="0"/>
    </row>
    <row r="106" s="90" customFormat="true" ht="13.3" hidden="false" customHeight="false" outlineLevel="0" collapsed="false">
      <c r="A106" s="31" t="n">
        <v>103</v>
      </c>
      <c r="B106" s="53" t="n">
        <v>2020</v>
      </c>
      <c r="C106" s="53" t="s">
        <v>254</v>
      </c>
      <c r="D106" s="54" t="s">
        <v>253</v>
      </c>
      <c r="E106" s="34" t="s">
        <v>255</v>
      </c>
      <c r="F106" s="34"/>
      <c r="G106" s="55" t="n">
        <v>3398</v>
      </c>
      <c r="H106" s="56" t="n">
        <v>44062</v>
      </c>
      <c r="I106" s="56" t="n">
        <v>44062</v>
      </c>
      <c r="J106" s="57" t="n">
        <f aca="false">H106</f>
        <v>44062</v>
      </c>
      <c r="K106" s="58" t="n">
        <v>44044</v>
      </c>
      <c r="L106" s="59" t="n">
        <v>180</v>
      </c>
      <c r="M106" s="40" t="n">
        <f aca="false">WEEKDAY(I106,1)</f>
        <v>4</v>
      </c>
      <c r="N106" s="41" t="n">
        <f aca="false">SUM(J106+L106)</f>
        <v>44242</v>
      </c>
      <c r="O106" s="73" t="s">
        <v>256</v>
      </c>
      <c r="P106" s="61" t="s">
        <v>33</v>
      </c>
      <c r="Q106" s="62"/>
      <c r="R106" s="45"/>
      <c r="S106" s="62"/>
      <c r="T106" s="63"/>
      <c r="U106" s="64"/>
      <c r="V106" s="62"/>
      <c r="W106" s="67"/>
      <c r="X106" s="66"/>
      <c r="Y106" s="51"/>
      <c r="Z106" s="50"/>
      <c r="AA106" s="68" t="s">
        <v>65</v>
      </c>
      <c r="AB106" s="68"/>
      <c r="AMF106" s="0"/>
      <c r="AMG106" s="0"/>
      <c r="AMH106" s="0"/>
      <c r="AMI106" s="0"/>
      <c r="AMJ106" s="0"/>
    </row>
    <row r="107" s="90" customFormat="true" ht="13.3" hidden="false" customHeight="false" outlineLevel="0" collapsed="false">
      <c r="A107" s="31" t="n">
        <v>104</v>
      </c>
      <c r="B107" s="53" t="n">
        <v>2020</v>
      </c>
      <c r="C107" s="53" t="s">
        <v>257</v>
      </c>
      <c r="D107" s="54" t="s">
        <v>253</v>
      </c>
      <c r="E107" s="34" t="s">
        <v>67</v>
      </c>
      <c r="F107" s="34"/>
      <c r="G107" s="55" t="n">
        <v>3439</v>
      </c>
      <c r="H107" s="56" t="n">
        <v>44123</v>
      </c>
      <c r="I107" s="56" t="n">
        <v>44123</v>
      </c>
      <c r="J107" s="57" t="n">
        <f aca="false">H107</f>
        <v>44123</v>
      </c>
      <c r="K107" s="58" t="n">
        <v>44105</v>
      </c>
      <c r="L107" s="59" t="n">
        <v>180</v>
      </c>
      <c r="M107" s="40" t="n">
        <f aca="false">WEEKDAY(I107,1)</f>
        <v>2</v>
      </c>
      <c r="N107" s="41" t="n">
        <f aca="false">SUM(J107+L107)</f>
        <v>44303</v>
      </c>
      <c r="O107" s="60" t="s">
        <v>32</v>
      </c>
      <c r="P107" s="61" t="s">
        <v>33</v>
      </c>
      <c r="Q107" s="62" t="n">
        <v>962</v>
      </c>
      <c r="R107" s="45" t="n">
        <v>44167</v>
      </c>
      <c r="S107" s="62" t="n">
        <v>21409</v>
      </c>
      <c r="T107" s="63" t="n">
        <v>44167</v>
      </c>
      <c r="U107" s="64" t="n">
        <v>2</v>
      </c>
      <c r="V107" s="62" t="n">
        <v>3087</v>
      </c>
      <c r="W107" s="51" t="n">
        <v>44173</v>
      </c>
      <c r="X107" s="50" t="n">
        <v>235</v>
      </c>
      <c r="Y107" s="51" t="n">
        <v>44174</v>
      </c>
      <c r="Z107" s="50" t="n">
        <v>197</v>
      </c>
      <c r="AA107" s="68" t="s">
        <v>34</v>
      </c>
      <c r="AB107" s="68"/>
      <c r="AMF107" s="0"/>
      <c r="AMG107" s="0"/>
      <c r="AMH107" s="0"/>
      <c r="AMI107" s="0"/>
      <c r="AMJ107" s="0"/>
    </row>
    <row r="108" s="90" customFormat="true" ht="13.25" hidden="false" customHeight="false" outlineLevel="0" collapsed="false">
      <c r="A108" s="31" t="n">
        <v>105</v>
      </c>
      <c r="B108" s="53" t="n">
        <v>2020</v>
      </c>
      <c r="C108" s="53" t="s">
        <v>86</v>
      </c>
      <c r="D108" s="54" t="s">
        <v>258</v>
      </c>
      <c r="E108" s="34" t="s">
        <v>41</v>
      </c>
      <c r="F108" s="70"/>
      <c r="G108" s="71" t="s">
        <v>259</v>
      </c>
      <c r="H108" s="56" t="n">
        <v>44182</v>
      </c>
      <c r="I108" s="56" t="n">
        <v>44181</v>
      </c>
      <c r="J108" s="57" t="n">
        <f aca="false">H108</f>
        <v>44182</v>
      </c>
      <c r="K108" s="58" t="n">
        <v>44166</v>
      </c>
      <c r="L108" s="59" t="n">
        <v>180</v>
      </c>
      <c r="M108" s="40" t="n">
        <f aca="false">WEEKDAY(I108,1)</f>
        <v>4</v>
      </c>
      <c r="N108" s="41" t="n">
        <f aca="false">SUM(J108+L108)</f>
        <v>44362</v>
      </c>
      <c r="O108" s="60" t="s">
        <v>88</v>
      </c>
      <c r="P108" s="61" t="s">
        <v>33</v>
      </c>
      <c r="Q108" s="62" t="n">
        <v>1059</v>
      </c>
      <c r="R108" s="45" t="n">
        <v>44193</v>
      </c>
      <c r="S108" s="62" t="n">
        <v>21245</v>
      </c>
      <c r="T108" s="63" t="n">
        <v>44193</v>
      </c>
      <c r="U108" s="64" t="n">
        <v>11</v>
      </c>
      <c r="V108" s="62" t="n">
        <v>3280</v>
      </c>
      <c r="W108" s="65" t="n">
        <v>44195</v>
      </c>
      <c r="X108" s="50" t="n">
        <v>250</v>
      </c>
      <c r="Y108" s="51" t="n">
        <v>44196</v>
      </c>
      <c r="Z108" s="50" t="n">
        <v>37</v>
      </c>
      <c r="AA108" s="68" t="s">
        <v>34</v>
      </c>
      <c r="AB108" s="68"/>
      <c r="AMF108" s="0"/>
      <c r="AMG108" s="0"/>
      <c r="AMH108" s="0"/>
      <c r="AMI108" s="0"/>
      <c r="AMJ108" s="0"/>
    </row>
    <row r="109" s="90" customFormat="true" ht="13.3" hidden="false" customHeight="false" outlineLevel="0" collapsed="false">
      <c r="A109" s="31" t="n">
        <v>106</v>
      </c>
      <c r="B109" s="53" t="n">
        <v>2020</v>
      </c>
      <c r="C109" s="53" t="s">
        <v>260</v>
      </c>
      <c r="D109" s="54" t="s">
        <v>261</v>
      </c>
      <c r="E109" s="34" t="s">
        <v>61</v>
      </c>
      <c r="F109" s="34"/>
      <c r="G109" s="55" t="n">
        <v>32</v>
      </c>
      <c r="H109" s="56" t="n">
        <v>43966</v>
      </c>
      <c r="I109" s="56" t="n">
        <v>43962</v>
      </c>
      <c r="J109" s="57" t="n">
        <f aca="false">H109</f>
        <v>43966</v>
      </c>
      <c r="K109" s="58" t="n">
        <v>43952</v>
      </c>
      <c r="L109" s="59" t="n">
        <v>180</v>
      </c>
      <c r="M109" s="40" t="n">
        <f aca="false">WEEKDAY(I109,1)</f>
        <v>2</v>
      </c>
      <c r="N109" s="41" t="n">
        <f aca="false">SUM(J109+L109)</f>
        <v>44146</v>
      </c>
      <c r="O109" s="42" t="s">
        <v>32</v>
      </c>
      <c r="P109" s="61" t="s">
        <v>33</v>
      </c>
      <c r="Q109" s="62" t="n">
        <v>757</v>
      </c>
      <c r="R109" s="45" t="n">
        <v>44043</v>
      </c>
      <c r="S109" s="62" t="n">
        <v>21322</v>
      </c>
      <c r="T109" s="63" t="n">
        <v>44041</v>
      </c>
      <c r="U109" s="64" t="n">
        <v>7</v>
      </c>
      <c r="V109" s="62" t="n">
        <v>2215</v>
      </c>
      <c r="W109" s="72" t="n">
        <v>44061</v>
      </c>
      <c r="X109" s="50" t="n">
        <v>159</v>
      </c>
      <c r="Y109" s="51" t="n">
        <v>44062</v>
      </c>
      <c r="Z109" s="50" t="n">
        <v>21</v>
      </c>
      <c r="AA109" s="68" t="s">
        <v>34</v>
      </c>
      <c r="AB109" s="68"/>
      <c r="AMF109" s="0"/>
      <c r="AMG109" s="0"/>
      <c r="AMH109" s="0"/>
      <c r="AMI109" s="0"/>
      <c r="AMJ109" s="0"/>
    </row>
    <row r="110" s="90" customFormat="true" ht="13.3" hidden="false" customHeight="false" outlineLevel="0" collapsed="false">
      <c r="A110" s="31" t="n">
        <v>107</v>
      </c>
      <c r="B110" s="53" t="n">
        <v>2020</v>
      </c>
      <c r="C110" s="53" t="s">
        <v>262</v>
      </c>
      <c r="D110" s="54" t="s">
        <v>263</v>
      </c>
      <c r="E110" s="34" t="s">
        <v>222</v>
      </c>
      <c r="F110" s="34"/>
      <c r="G110" s="55" t="n">
        <v>1891</v>
      </c>
      <c r="H110" s="56" t="n">
        <v>43980</v>
      </c>
      <c r="I110" s="56" t="n">
        <v>43980</v>
      </c>
      <c r="J110" s="57" t="n">
        <f aca="false">H110</f>
        <v>43980</v>
      </c>
      <c r="K110" s="58" t="n">
        <v>43952</v>
      </c>
      <c r="L110" s="59" t="n">
        <v>180</v>
      </c>
      <c r="M110" s="40" t="n">
        <f aca="false">WEEKDAY(I110,1)</f>
        <v>6</v>
      </c>
      <c r="N110" s="41" t="n">
        <f aca="false">SUM(J110+L110)</f>
        <v>44160</v>
      </c>
      <c r="O110" s="42" t="s">
        <v>32</v>
      </c>
      <c r="P110" s="61" t="s">
        <v>33</v>
      </c>
      <c r="Q110" s="62" t="n">
        <v>771</v>
      </c>
      <c r="R110" s="45" t="n">
        <v>44048</v>
      </c>
      <c r="S110" s="62" t="n">
        <v>21325</v>
      </c>
      <c r="T110" s="63" t="n">
        <v>44048</v>
      </c>
      <c r="U110" s="64" t="n">
        <v>3</v>
      </c>
      <c r="V110" s="62" t="n">
        <v>2206</v>
      </c>
      <c r="W110" s="72" t="n">
        <v>44060</v>
      </c>
      <c r="X110" s="50" t="n">
        <v>159</v>
      </c>
      <c r="Y110" s="51" t="n">
        <v>44062</v>
      </c>
      <c r="Z110" s="50" t="n">
        <v>21</v>
      </c>
      <c r="AA110" s="68" t="s">
        <v>34</v>
      </c>
      <c r="AB110" s="68"/>
      <c r="AMF110" s="0"/>
      <c r="AMG110" s="0"/>
      <c r="AMH110" s="0"/>
      <c r="AMI110" s="0"/>
      <c r="AMJ110" s="0"/>
    </row>
    <row r="111" s="90" customFormat="true" ht="13.3" hidden="false" customHeight="false" outlineLevel="0" collapsed="false">
      <c r="A111" s="31" t="n">
        <v>108</v>
      </c>
      <c r="B111" s="53" t="n">
        <v>2020</v>
      </c>
      <c r="C111" s="53" t="s">
        <v>264</v>
      </c>
      <c r="D111" s="54" t="s">
        <v>72</v>
      </c>
      <c r="E111" s="34" t="s">
        <v>72</v>
      </c>
      <c r="F111" s="34"/>
      <c r="G111" s="55" t="n">
        <v>442</v>
      </c>
      <c r="H111" s="56" t="n">
        <v>43955</v>
      </c>
      <c r="I111" s="56" t="n">
        <v>43955</v>
      </c>
      <c r="J111" s="57" t="n">
        <f aca="false">H111</f>
        <v>43955</v>
      </c>
      <c r="K111" s="58" t="n">
        <v>43952</v>
      </c>
      <c r="L111" s="59" t="n">
        <v>180</v>
      </c>
      <c r="M111" s="40" t="n">
        <f aca="false">WEEKDAY(I111,1)</f>
        <v>2</v>
      </c>
      <c r="N111" s="41" t="n">
        <f aca="false">SUM(J111+L111)</f>
        <v>44135</v>
      </c>
      <c r="O111" s="42" t="s">
        <v>32</v>
      </c>
      <c r="P111" s="61" t="s">
        <v>33</v>
      </c>
      <c r="Q111" s="62" t="n">
        <v>774</v>
      </c>
      <c r="R111" s="45" t="n">
        <v>44048</v>
      </c>
      <c r="S111" s="62" t="n">
        <v>21325</v>
      </c>
      <c r="T111" s="63" t="n">
        <v>44048</v>
      </c>
      <c r="U111" s="64" t="n">
        <v>3</v>
      </c>
      <c r="V111" s="62" t="n">
        <v>2215</v>
      </c>
      <c r="W111" s="72" t="n">
        <v>44061</v>
      </c>
      <c r="X111" s="50" t="n">
        <v>159</v>
      </c>
      <c r="Y111" s="51" t="n">
        <v>44062</v>
      </c>
      <c r="Z111" s="50" t="n">
        <v>21</v>
      </c>
      <c r="AA111" s="68" t="s">
        <v>34</v>
      </c>
      <c r="AB111" s="68"/>
      <c r="AMF111" s="0"/>
      <c r="AMG111" s="0"/>
      <c r="AMH111" s="0"/>
      <c r="AMI111" s="0"/>
      <c r="AMJ111" s="0"/>
    </row>
    <row r="112" s="90" customFormat="true" ht="13.3" hidden="false" customHeight="false" outlineLevel="0" collapsed="false">
      <c r="A112" s="31" t="n">
        <v>109</v>
      </c>
      <c r="B112" s="53" t="n">
        <v>2020</v>
      </c>
      <c r="C112" s="53" t="s">
        <v>265</v>
      </c>
      <c r="D112" s="54" t="s">
        <v>72</v>
      </c>
      <c r="E112" s="34" t="s">
        <v>72</v>
      </c>
      <c r="F112" s="34"/>
      <c r="G112" s="55" t="n">
        <v>435</v>
      </c>
      <c r="H112" s="56" t="n">
        <v>43948</v>
      </c>
      <c r="I112" s="56" t="n">
        <v>43948</v>
      </c>
      <c r="J112" s="57" t="n">
        <f aca="false">H112</f>
        <v>43948</v>
      </c>
      <c r="K112" s="58" t="n">
        <v>43922</v>
      </c>
      <c r="L112" s="59" t="n">
        <v>180</v>
      </c>
      <c r="M112" s="40" t="n">
        <f aca="false">WEEKDAY(I112,1)</f>
        <v>2</v>
      </c>
      <c r="N112" s="41" t="n">
        <f aca="false">SUM(J112+L112)</f>
        <v>44128</v>
      </c>
      <c r="O112" s="60" t="s">
        <v>266</v>
      </c>
      <c r="P112" s="61" t="s">
        <v>78</v>
      </c>
      <c r="Q112" s="62" t="n">
        <v>808</v>
      </c>
      <c r="R112" s="45" t="n">
        <v>44071</v>
      </c>
      <c r="S112" s="62" t="n">
        <v>21342</v>
      </c>
      <c r="T112" s="63" t="n">
        <v>44071</v>
      </c>
      <c r="U112" s="64" t="n">
        <v>3</v>
      </c>
      <c r="V112" s="62" t="n">
        <v>2715</v>
      </c>
      <c r="W112" s="72" t="n">
        <v>44127</v>
      </c>
      <c r="X112" s="50" t="n">
        <v>206</v>
      </c>
      <c r="Y112" s="51" t="n">
        <v>44131</v>
      </c>
      <c r="Z112" s="50" t="n">
        <v>25</v>
      </c>
      <c r="AA112" s="68" t="s">
        <v>34</v>
      </c>
      <c r="AB112" s="68"/>
      <c r="AMF112" s="0"/>
      <c r="AMG112" s="0"/>
      <c r="AMH112" s="0"/>
      <c r="AMI112" s="0"/>
      <c r="AMJ112" s="0"/>
    </row>
    <row r="113" s="90" customFormat="true" ht="13.3" hidden="false" customHeight="false" outlineLevel="0" collapsed="false">
      <c r="A113" s="31" t="n">
        <v>110</v>
      </c>
      <c r="B113" s="53" t="n">
        <v>2020</v>
      </c>
      <c r="C113" s="53" t="s">
        <v>267</v>
      </c>
      <c r="D113" s="54" t="s">
        <v>72</v>
      </c>
      <c r="E113" s="34" t="s">
        <v>72</v>
      </c>
      <c r="F113" s="34"/>
      <c r="G113" s="55" t="n">
        <v>798</v>
      </c>
      <c r="H113" s="56" t="n">
        <v>44140</v>
      </c>
      <c r="I113" s="56" t="n">
        <v>44140</v>
      </c>
      <c r="J113" s="57" t="n">
        <f aca="false">H113</f>
        <v>44140</v>
      </c>
      <c r="K113" s="58" t="n">
        <v>44136</v>
      </c>
      <c r="L113" s="59" t="n">
        <v>180</v>
      </c>
      <c r="M113" s="40" t="n">
        <f aca="false">WEEKDAY(I113,1)</f>
        <v>5</v>
      </c>
      <c r="N113" s="41" t="n">
        <f aca="false">SUM(J113+L113)</f>
        <v>44320</v>
      </c>
      <c r="O113" s="60" t="s">
        <v>32</v>
      </c>
      <c r="P113" s="61" t="s">
        <v>33</v>
      </c>
      <c r="Q113" s="62" t="n">
        <v>996</v>
      </c>
      <c r="R113" s="45" t="n">
        <v>44176</v>
      </c>
      <c r="S113" s="62" t="n">
        <v>21417</v>
      </c>
      <c r="T113" s="63" t="n">
        <v>44179</v>
      </c>
      <c r="U113" s="64" t="n">
        <v>3</v>
      </c>
      <c r="V113" s="62"/>
      <c r="W113" s="65"/>
      <c r="X113" s="50"/>
      <c r="Y113" s="51"/>
      <c r="Z113" s="66"/>
      <c r="AA113" s="68" t="s">
        <v>85</v>
      </c>
      <c r="AB113" s="68"/>
      <c r="AMF113" s="0"/>
      <c r="AMG113" s="0"/>
      <c r="AMH113" s="0"/>
      <c r="AMI113" s="0"/>
      <c r="AMJ113" s="0"/>
    </row>
    <row r="114" s="90" customFormat="true" ht="13.3" hidden="false" customHeight="false" outlineLevel="0" collapsed="false">
      <c r="A114" s="31" t="n">
        <v>111</v>
      </c>
      <c r="B114" s="53" t="n">
        <v>2020</v>
      </c>
      <c r="C114" s="53" t="s">
        <v>268</v>
      </c>
      <c r="D114" s="54" t="s">
        <v>269</v>
      </c>
      <c r="E114" s="34" t="s">
        <v>72</v>
      </c>
      <c r="F114" s="34"/>
      <c r="G114" s="55" t="n">
        <v>136</v>
      </c>
      <c r="H114" s="56" t="n">
        <v>43956</v>
      </c>
      <c r="I114" s="56" t="n">
        <v>43956</v>
      </c>
      <c r="J114" s="57" t="n">
        <f aca="false">H114</f>
        <v>43956</v>
      </c>
      <c r="K114" s="58" t="n">
        <v>43952</v>
      </c>
      <c r="L114" s="59" t="n">
        <v>180</v>
      </c>
      <c r="M114" s="40" t="n">
        <f aca="false">WEEKDAY(I114,1)</f>
        <v>3</v>
      </c>
      <c r="N114" s="41" t="n">
        <f aca="false">SUM(J114+L114)</f>
        <v>44136</v>
      </c>
      <c r="O114" s="42" t="s">
        <v>32</v>
      </c>
      <c r="P114" s="61" t="s">
        <v>33</v>
      </c>
      <c r="Q114" s="62" t="n">
        <v>775</v>
      </c>
      <c r="R114" s="45" t="n">
        <v>44048</v>
      </c>
      <c r="S114" s="62" t="n">
        <v>21325</v>
      </c>
      <c r="T114" s="63" t="n">
        <v>44048</v>
      </c>
      <c r="U114" s="64" t="n">
        <v>3</v>
      </c>
      <c r="V114" s="62"/>
      <c r="W114" s="65"/>
      <c r="X114" s="66"/>
      <c r="Y114" s="67"/>
      <c r="Z114" s="66"/>
      <c r="AA114" s="68" t="s">
        <v>85</v>
      </c>
      <c r="AB114" s="68"/>
      <c r="AMF114" s="0"/>
      <c r="AMG114" s="0"/>
      <c r="AMH114" s="0"/>
      <c r="AMI114" s="0"/>
      <c r="AMJ114" s="0"/>
    </row>
    <row r="115" s="90" customFormat="true" ht="13.3" hidden="false" customHeight="false" outlineLevel="0" collapsed="false">
      <c r="A115" s="31" t="n">
        <v>112</v>
      </c>
      <c r="B115" s="53" t="n">
        <v>2020</v>
      </c>
      <c r="C115" s="53" t="s">
        <v>270</v>
      </c>
      <c r="D115" s="54" t="s">
        <v>269</v>
      </c>
      <c r="E115" s="34" t="s">
        <v>72</v>
      </c>
      <c r="F115" s="34"/>
      <c r="G115" s="55" t="n">
        <v>304</v>
      </c>
      <c r="H115" s="56" t="n">
        <v>44138</v>
      </c>
      <c r="I115" s="56" t="n">
        <v>44138</v>
      </c>
      <c r="J115" s="57" t="n">
        <f aca="false">H115</f>
        <v>44138</v>
      </c>
      <c r="K115" s="58" t="n">
        <v>44136</v>
      </c>
      <c r="L115" s="59" t="n">
        <v>180</v>
      </c>
      <c r="M115" s="40" t="n">
        <f aca="false">WEEKDAY(I115,1)</f>
        <v>3</v>
      </c>
      <c r="N115" s="41" t="n">
        <f aca="false">SUM(J115+L115)</f>
        <v>44318</v>
      </c>
      <c r="O115" s="60" t="s">
        <v>32</v>
      </c>
      <c r="P115" s="61" t="s">
        <v>33</v>
      </c>
      <c r="Q115" s="62" t="n">
        <v>985</v>
      </c>
      <c r="R115" s="45" t="n">
        <v>44176</v>
      </c>
      <c r="S115" s="62" t="n">
        <v>21417</v>
      </c>
      <c r="T115" s="63" t="n">
        <v>44179</v>
      </c>
      <c r="U115" s="64" t="s">
        <v>54</v>
      </c>
      <c r="V115" s="62"/>
      <c r="W115" s="72"/>
      <c r="X115" s="50"/>
      <c r="Y115" s="51"/>
      <c r="Z115" s="66"/>
      <c r="AA115" s="68" t="s">
        <v>85</v>
      </c>
      <c r="AB115" s="68"/>
      <c r="AMF115" s="0"/>
      <c r="AMG115" s="0"/>
      <c r="AMH115" s="0"/>
      <c r="AMI115" s="0"/>
      <c r="AMJ115" s="0"/>
    </row>
    <row r="116" s="90" customFormat="true" ht="13.3" hidden="false" customHeight="false" outlineLevel="0" collapsed="false">
      <c r="A116" s="31" t="n">
        <v>113</v>
      </c>
      <c r="B116" s="32" t="n">
        <v>2020</v>
      </c>
      <c r="C116" s="53" t="s">
        <v>271</v>
      </c>
      <c r="D116" s="54" t="s">
        <v>272</v>
      </c>
      <c r="E116" s="34" t="s">
        <v>70</v>
      </c>
      <c r="F116" s="34"/>
      <c r="G116" s="55" t="n">
        <v>5310</v>
      </c>
      <c r="H116" s="56" t="n">
        <v>43896</v>
      </c>
      <c r="I116" s="56" t="n">
        <v>43896</v>
      </c>
      <c r="J116" s="57" t="n">
        <f aca="false">H116</f>
        <v>43896</v>
      </c>
      <c r="K116" s="58" t="n">
        <v>43891</v>
      </c>
      <c r="L116" s="59" t="n">
        <v>180</v>
      </c>
      <c r="M116" s="40" t="n">
        <f aca="false">WEEKDAY(I116,1)</f>
        <v>6</v>
      </c>
      <c r="N116" s="41" t="n">
        <f aca="false">SUM(J116+L116)</f>
        <v>44076</v>
      </c>
      <c r="O116" s="42" t="s">
        <v>32</v>
      </c>
      <c r="P116" s="61" t="s">
        <v>78</v>
      </c>
      <c r="Q116" s="53" t="n">
        <v>580</v>
      </c>
      <c r="R116" s="96" t="n">
        <v>43949</v>
      </c>
      <c r="S116" s="76" t="n">
        <v>21257</v>
      </c>
      <c r="T116" s="63" t="n">
        <v>43949</v>
      </c>
      <c r="U116" s="64" t="n">
        <v>1</v>
      </c>
      <c r="V116" s="48" t="n">
        <v>1306</v>
      </c>
      <c r="W116" s="51" t="n">
        <v>43957</v>
      </c>
      <c r="X116" s="50" t="n">
        <v>86</v>
      </c>
      <c r="Y116" s="51" t="n">
        <v>43958</v>
      </c>
      <c r="Z116" s="50" t="n">
        <v>180</v>
      </c>
      <c r="AA116" s="68" t="s">
        <v>34</v>
      </c>
      <c r="AB116" s="68"/>
      <c r="AMF116" s="0"/>
      <c r="AMG116" s="0"/>
      <c r="AMH116" s="0"/>
      <c r="AMI116" s="0"/>
      <c r="AMJ116" s="0"/>
    </row>
    <row r="117" s="90" customFormat="true" ht="13.3" hidden="false" customHeight="false" outlineLevel="0" collapsed="false">
      <c r="A117" s="31" t="n">
        <v>114</v>
      </c>
      <c r="B117" s="53" t="n">
        <v>2020</v>
      </c>
      <c r="C117" s="53" t="s">
        <v>273</v>
      </c>
      <c r="D117" s="54" t="s">
        <v>272</v>
      </c>
      <c r="E117" s="34" t="s">
        <v>72</v>
      </c>
      <c r="F117" s="34"/>
      <c r="G117" s="55" t="n">
        <v>5394</v>
      </c>
      <c r="H117" s="56" t="n">
        <v>44126</v>
      </c>
      <c r="I117" s="56" t="n">
        <v>44126</v>
      </c>
      <c r="J117" s="57" t="n">
        <f aca="false">H117</f>
        <v>44126</v>
      </c>
      <c r="K117" s="58" t="n">
        <v>44105</v>
      </c>
      <c r="L117" s="59" t="n">
        <v>180</v>
      </c>
      <c r="M117" s="40" t="n">
        <f aca="false">WEEKDAY(I117,1)</f>
        <v>5</v>
      </c>
      <c r="N117" s="41" t="n">
        <f aca="false">SUM(J117+L117)</f>
        <v>44306</v>
      </c>
      <c r="O117" s="60" t="s">
        <v>32</v>
      </c>
      <c r="P117" s="61" t="s">
        <v>33</v>
      </c>
      <c r="Q117" s="62" t="n">
        <v>977</v>
      </c>
      <c r="R117" s="45" t="n">
        <v>44174</v>
      </c>
      <c r="S117" s="62" t="n">
        <v>21414</v>
      </c>
      <c r="T117" s="63" t="n">
        <v>44174</v>
      </c>
      <c r="U117" s="64" t="n">
        <v>3</v>
      </c>
      <c r="V117" s="62" t="n">
        <v>3089</v>
      </c>
      <c r="W117" s="51" t="n">
        <v>44174</v>
      </c>
      <c r="X117" s="50" t="n">
        <v>237</v>
      </c>
      <c r="Y117" s="51" t="n">
        <v>44176</v>
      </c>
      <c r="Z117" s="50" t="n">
        <v>25</v>
      </c>
      <c r="AA117" s="68" t="s">
        <v>34</v>
      </c>
      <c r="AB117" s="68"/>
      <c r="AMF117" s="0"/>
      <c r="AMG117" s="0"/>
      <c r="AMH117" s="0"/>
      <c r="AMI117" s="0"/>
      <c r="AMJ117" s="0"/>
    </row>
    <row r="118" s="90" customFormat="true" ht="13.3" hidden="false" customHeight="false" outlineLevel="0" collapsed="false">
      <c r="A118" s="31" t="n">
        <v>115</v>
      </c>
      <c r="B118" s="53" t="n">
        <v>2019</v>
      </c>
      <c r="C118" s="53" t="s">
        <v>274</v>
      </c>
      <c r="D118" s="54" t="s">
        <v>275</v>
      </c>
      <c r="E118" s="34" t="s">
        <v>31</v>
      </c>
      <c r="F118" s="34"/>
      <c r="G118" s="55" t="n">
        <v>5</v>
      </c>
      <c r="H118" s="56" t="n">
        <v>43844</v>
      </c>
      <c r="I118" s="56" t="n">
        <v>43788</v>
      </c>
      <c r="J118" s="57" t="n">
        <f aca="false">H118</f>
        <v>43844</v>
      </c>
      <c r="K118" s="38" t="n">
        <v>43770</v>
      </c>
      <c r="L118" s="59" t="n">
        <v>180</v>
      </c>
      <c r="M118" s="40" t="n">
        <f aca="false">WEEKDAY(I118,1)</f>
        <v>3</v>
      </c>
      <c r="N118" s="41" t="n">
        <f aca="false">SUM(J118+L118)</f>
        <v>44024</v>
      </c>
      <c r="O118" s="42" t="s">
        <v>32</v>
      </c>
      <c r="P118" s="61" t="s">
        <v>78</v>
      </c>
      <c r="Q118" s="44" t="n">
        <v>500</v>
      </c>
      <c r="R118" s="45" t="n">
        <v>43901</v>
      </c>
      <c r="S118" s="76" t="n">
        <v>21220</v>
      </c>
      <c r="T118" s="63" t="n">
        <v>43902</v>
      </c>
      <c r="U118" s="64" t="n">
        <v>3</v>
      </c>
      <c r="V118" s="48" t="n">
        <v>731</v>
      </c>
      <c r="W118" s="49" t="n">
        <v>43915</v>
      </c>
      <c r="X118" s="50" t="n">
        <v>60</v>
      </c>
      <c r="Y118" s="51" t="n">
        <v>43917</v>
      </c>
      <c r="Z118" s="50" t="n">
        <v>20</v>
      </c>
      <c r="AA118" s="68" t="s">
        <v>34</v>
      </c>
      <c r="AB118" s="68"/>
      <c r="AMF118" s="0"/>
      <c r="AMG118" s="0"/>
      <c r="AMH118" s="0"/>
      <c r="AMI118" s="0"/>
      <c r="AMJ118" s="0"/>
    </row>
    <row r="119" s="90" customFormat="true" ht="13.3" hidden="false" customHeight="false" outlineLevel="0" collapsed="false">
      <c r="A119" s="31" t="n">
        <v>116</v>
      </c>
      <c r="B119" s="53" t="n">
        <v>2020</v>
      </c>
      <c r="C119" s="53" t="s">
        <v>276</v>
      </c>
      <c r="D119" s="54" t="s">
        <v>275</v>
      </c>
      <c r="E119" s="34" t="s">
        <v>31</v>
      </c>
      <c r="F119" s="70"/>
      <c r="G119" s="71" t="s">
        <v>277</v>
      </c>
      <c r="H119" s="56" t="n">
        <v>44160</v>
      </c>
      <c r="I119" s="56" t="n">
        <v>44160</v>
      </c>
      <c r="J119" s="57" t="n">
        <f aca="false">H119</f>
        <v>44160</v>
      </c>
      <c r="K119" s="58" t="n">
        <v>44136</v>
      </c>
      <c r="L119" s="59" t="n">
        <v>180</v>
      </c>
      <c r="M119" s="40" t="n">
        <f aca="false">WEEKDAY(I119,1)</f>
        <v>4</v>
      </c>
      <c r="N119" s="41" t="n">
        <f aca="false">SUM(J119+L119)</f>
        <v>44340</v>
      </c>
      <c r="O119" s="60" t="s">
        <v>32</v>
      </c>
      <c r="P119" s="61" t="s">
        <v>33</v>
      </c>
      <c r="Q119" s="62" t="n">
        <v>1057</v>
      </c>
      <c r="R119" s="45" t="n">
        <v>44193</v>
      </c>
      <c r="S119" s="62" t="n">
        <v>21245</v>
      </c>
      <c r="T119" s="63" t="n">
        <v>44193</v>
      </c>
      <c r="U119" s="64" t="n">
        <v>11</v>
      </c>
      <c r="V119" s="62" t="n">
        <v>3260</v>
      </c>
      <c r="W119" s="65" t="n">
        <v>44194</v>
      </c>
      <c r="X119" s="66" t="n">
        <v>249</v>
      </c>
      <c r="Y119" s="67" t="n">
        <v>44195</v>
      </c>
      <c r="Z119" s="50" t="n">
        <v>43</v>
      </c>
      <c r="AA119" s="68" t="s">
        <v>34</v>
      </c>
      <c r="AB119" s="68"/>
      <c r="AMF119" s="0"/>
      <c r="AMG119" s="0"/>
      <c r="AMH119" s="0"/>
      <c r="AMI119" s="0"/>
      <c r="AMJ119" s="0"/>
    </row>
    <row r="120" s="90" customFormat="true" ht="13.3" hidden="false" customHeight="false" outlineLevel="0" collapsed="false">
      <c r="A120" s="31" t="n">
        <v>117</v>
      </c>
      <c r="B120" s="32" t="n">
        <v>2020</v>
      </c>
      <c r="C120" s="32" t="s">
        <v>278</v>
      </c>
      <c r="D120" s="33" t="s">
        <v>279</v>
      </c>
      <c r="E120" s="34" t="s">
        <v>202</v>
      </c>
      <c r="F120" s="34"/>
      <c r="G120" s="35" t="n">
        <v>5</v>
      </c>
      <c r="H120" s="36" t="n">
        <v>43839</v>
      </c>
      <c r="I120" s="36" t="n">
        <v>43837</v>
      </c>
      <c r="J120" s="37" t="n">
        <f aca="false">H120</f>
        <v>43839</v>
      </c>
      <c r="K120" s="38" t="n">
        <v>43831</v>
      </c>
      <c r="L120" s="39" t="n">
        <v>180</v>
      </c>
      <c r="M120" s="40" t="n">
        <f aca="false">WEEKDAY(I120,1)</f>
        <v>3</v>
      </c>
      <c r="N120" s="41" t="n">
        <f aca="false">SUM(J120+L120)</f>
        <v>44019</v>
      </c>
      <c r="O120" s="97" t="s">
        <v>280</v>
      </c>
      <c r="P120" s="43" t="s">
        <v>33</v>
      </c>
      <c r="Q120" s="53"/>
      <c r="R120" s="45"/>
      <c r="S120" s="46"/>
      <c r="T120" s="47"/>
      <c r="U120" s="14"/>
      <c r="V120" s="48"/>
      <c r="W120" s="51"/>
      <c r="X120" s="50"/>
      <c r="Y120" s="51"/>
      <c r="Z120" s="50"/>
      <c r="AA120" s="52" t="s">
        <v>65</v>
      </c>
      <c r="AB120" s="68"/>
      <c r="AMF120" s="0"/>
      <c r="AMG120" s="0"/>
      <c r="AMH120" s="0"/>
      <c r="AMI120" s="0"/>
      <c r="AMJ120" s="0"/>
    </row>
    <row r="121" s="90" customFormat="true" ht="13.3" hidden="false" customHeight="false" outlineLevel="0" collapsed="false">
      <c r="A121" s="31" t="n">
        <v>118</v>
      </c>
      <c r="B121" s="32" t="n">
        <v>2020</v>
      </c>
      <c r="C121" s="53" t="s">
        <v>281</v>
      </c>
      <c r="D121" s="54" t="s">
        <v>282</v>
      </c>
      <c r="E121" s="34" t="s">
        <v>53</v>
      </c>
      <c r="F121" s="34"/>
      <c r="G121" s="55" t="n">
        <v>133</v>
      </c>
      <c r="H121" s="74" t="n">
        <v>43921</v>
      </c>
      <c r="I121" s="74" t="n">
        <v>43921</v>
      </c>
      <c r="J121" s="57" t="n">
        <f aca="false">H121</f>
        <v>43921</v>
      </c>
      <c r="K121" s="75" t="n">
        <v>43891</v>
      </c>
      <c r="L121" s="59" t="n">
        <v>180</v>
      </c>
      <c r="M121" s="40" t="n">
        <f aca="false">WEEKDAY(I121,1)</f>
        <v>3</v>
      </c>
      <c r="N121" s="41" t="n">
        <f aca="false">SUM(J121+L121)</f>
        <v>44101</v>
      </c>
      <c r="O121" s="42" t="s">
        <v>32</v>
      </c>
      <c r="P121" s="43" t="s">
        <v>33</v>
      </c>
      <c r="Q121" s="62" t="n">
        <v>693</v>
      </c>
      <c r="R121" s="45" t="s">
        <v>283</v>
      </c>
      <c r="S121" s="62" t="n">
        <v>21299</v>
      </c>
      <c r="T121" s="63" t="n">
        <v>44012</v>
      </c>
      <c r="U121" s="64" t="n">
        <v>1</v>
      </c>
      <c r="V121" s="62" t="n">
        <v>1975</v>
      </c>
      <c r="W121" s="51" t="n">
        <v>44033</v>
      </c>
      <c r="X121" s="50" t="n">
        <v>139</v>
      </c>
      <c r="Y121" s="51" t="n">
        <v>44034</v>
      </c>
      <c r="Z121" s="50" t="n">
        <v>11</v>
      </c>
      <c r="AA121" s="68" t="s">
        <v>34</v>
      </c>
      <c r="AB121" s="68"/>
      <c r="AMF121" s="0"/>
      <c r="AMG121" s="0"/>
      <c r="AMH121" s="0"/>
      <c r="AMI121" s="0"/>
      <c r="AMJ121" s="0"/>
    </row>
    <row r="122" s="90" customFormat="true" ht="13.3" hidden="false" customHeight="false" outlineLevel="0" collapsed="false">
      <c r="A122" s="31" t="n">
        <v>119</v>
      </c>
      <c r="B122" s="53" t="n">
        <v>2020</v>
      </c>
      <c r="C122" s="53" t="s">
        <v>284</v>
      </c>
      <c r="D122" s="54" t="s">
        <v>282</v>
      </c>
      <c r="E122" s="34" t="s">
        <v>53</v>
      </c>
      <c r="F122" s="34"/>
      <c r="G122" s="55" t="n">
        <v>373</v>
      </c>
      <c r="H122" s="56" t="n">
        <v>44123</v>
      </c>
      <c r="I122" s="56" t="n">
        <v>44123</v>
      </c>
      <c r="J122" s="57" t="n">
        <f aca="false">H122</f>
        <v>44123</v>
      </c>
      <c r="K122" s="58" t="n">
        <v>44105</v>
      </c>
      <c r="L122" s="59" t="n">
        <v>180</v>
      </c>
      <c r="M122" s="40" t="n">
        <f aca="false">WEEKDAY(I122,1)</f>
        <v>2</v>
      </c>
      <c r="N122" s="41" t="n">
        <f aca="false">SUM(J122+L122)</f>
        <v>44303</v>
      </c>
      <c r="O122" s="60" t="s">
        <v>32</v>
      </c>
      <c r="P122" s="61" t="s">
        <v>33</v>
      </c>
      <c r="Q122" s="62" t="n">
        <v>948</v>
      </c>
      <c r="R122" s="45" t="n">
        <v>44161</v>
      </c>
      <c r="S122" s="62" t="n">
        <v>21402</v>
      </c>
      <c r="T122" s="63" t="n">
        <v>44159</v>
      </c>
      <c r="U122" s="64" t="n">
        <v>2</v>
      </c>
      <c r="V122" s="62" t="n">
        <v>2492</v>
      </c>
      <c r="W122" s="51" t="n">
        <v>44095</v>
      </c>
      <c r="X122" s="50" t="n">
        <v>183</v>
      </c>
      <c r="Y122" s="51" t="n">
        <v>44035</v>
      </c>
      <c r="Z122" s="50" t="n">
        <v>33</v>
      </c>
      <c r="AA122" s="68" t="s">
        <v>34</v>
      </c>
      <c r="AB122" s="68"/>
      <c r="AMF122" s="0"/>
      <c r="AMG122" s="0"/>
      <c r="AMH122" s="0"/>
      <c r="AMI122" s="0"/>
      <c r="AMJ122" s="0"/>
    </row>
    <row r="123" s="90" customFormat="true" ht="13.3" hidden="false" customHeight="false" outlineLevel="0" collapsed="false">
      <c r="A123" s="31" t="n">
        <v>120</v>
      </c>
      <c r="B123" s="32" t="n">
        <v>2020</v>
      </c>
      <c r="C123" s="53" t="s">
        <v>285</v>
      </c>
      <c r="D123" s="54" t="s">
        <v>286</v>
      </c>
      <c r="E123" s="34" t="s">
        <v>61</v>
      </c>
      <c r="F123" s="34"/>
      <c r="G123" s="55" t="n">
        <v>54</v>
      </c>
      <c r="H123" s="56" t="n">
        <v>43938</v>
      </c>
      <c r="I123" s="74" t="n">
        <v>43938</v>
      </c>
      <c r="J123" s="57" t="n">
        <f aca="false">H123</f>
        <v>43938</v>
      </c>
      <c r="K123" s="58" t="n">
        <v>43922</v>
      </c>
      <c r="L123" s="59" t="n">
        <v>180</v>
      </c>
      <c r="M123" s="40" t="n">
        <f aca="false">WEEKDAY(I123,1)</f>
        <v>6</v>
      </c>
      <c r="N123" s="41" t="n">
        <f aca="false">SUM(J123+L123)</f>
        <v>44118</v>
      </c>
      <c r="O123" s="42" t="s">
        <v>32</v>
      </c>
      <c r="P123" s="43" t="s">
        <v>33</v>
      </c>
      <c r="Q123" s="44" t="n">
        <v>678</v>
      </c>
      <c r="R123" s="45" t="n">
        <v>44001</v>
      </c>
      <c r="S123" s="76" t="n">
        <v>21292</v>
      </c>
      <c r="T123" s="63" t="n">
        <v>44001</v>
      </c>
      <c r="U123" s="64" t="n">
        <v>2</v>
      </c>
      <c r="V123" s="62" t="n">
        <v>1821</v>
      </c>
      <c r="W123" s="63" t="n">
        <v>44008</v>
      </c>
      <c r="X123" s="50" t="n">
        <v>122</v>
      </c>
      <c r="Y123" s="51" t="n">
        <v>44011</v>
      </c>
      <c r="Z123" s="50" t="n">
        <v>13</v>
      </c>
      <c r="AA123" s="68" t="s">
        <v>34</v>
      </c>
      <c r="AB123" s="68"/>
      <c r="AMF123" s="0"/>
      <c r="AMG123" s="0"/>
      <c r="AMH123" s="0"/>
      <c r="AMI123" s="0"/>
      <c r="AMJ123" s="0"/>
    </row>
    <row r="124" s="90" customFormat="true" ht="13.3" hidden="false" customHeight="false" outlineLevel="0" collapsed="false">
      <c r="A124" s="31" t="n">
        <v>121</v>
      </c>
      <c r="B124" s="53" t="n">
        <v>2020</v>
      </c>
      <c r="C124" s="53" t="s">
        <v>287</v>
      </c>
      <c r="D124" s="54" t="s">
        <v>288</v>
      </c>
      <c r="E124" s="34" t="s">
        <v>37</v>
      </c>
      <c r="F124" s="70"/>
      <c r="G124" s="71" t="s">
        <v>289</v>
      </c>
      <c r="H124" s="56" t="n">
        <v>44161</v>
      </c>
      <c r="I124" s="56" t="n">
        <v>44161</v>
      </c>
      <c r="J124" s="57" t="n">
        <f aca="false">H124</f>
        <v>44161</v>
      </c>
      <c r="K124" s="58" t="n">
        <v>44136</v>
      </c>
      <c r="L124" s="59" t="n">
        <v>180</v>
      </c>
      <c r="M124" s="40" t="n">
        <f aca="false">WEEKDAY(I124,1)</f>
        <v>5</v>
      </c>
      <c r="N124" s="41" t="n">
        <f aca="false">SUM(J124+L124)</f>
        <v>44341</v>
      </c>
      <c r="O124" s="60" t="s">
        <v>32</v>
      </c>
      <c r="P124" s="61" t="s">
        <v>33</v>
      </c>
      <c r="Q124" s="62" t="n">
        <v>1050</v>
      </c>
      <c r="R124" s="45" t="n">
        <v>44193</v>
      </c>
      <c r="S124" s="62" t="n">
        <v>21245</v>
      </c>
      <c r="T124" s="63" t="n">
        <v>44193</v>
      </c>
      <c r="U124" s="64" t="n">
        <v>10</v>
      </c>
      <c r="V124" s="62" t="n">
        <v>3194</v>
      </c>
      <c r="W124" s="65" t="n">
        <v>44186</v>
      </c>
      <c r="X124" s="66" t="n">
        <v>245</v>
      </c>
      <c r="Y124" s="67" t="n">
        <v>44188</v>
      </c>
      <c r="Z124" s="50" t="n">
        <v>20</v>
      </c>
      <c r="AA124" s="68" t="s">
        <v>34</v>
      </c>
      <c r="AB124" s="68"/>
      <c r="AMF124" s="0"/>
      <c r="AMG124" s="0"/>
      <c r="AMH124" s="0"/>
      <c r="AMI124" s="0"/>
      <c r="AMJ124" s="0"/>
    </row>
    <row r="125" s="90" customFormat="true" ht="13.3" hidden="false" customHeight="false" outlineLevel="0" collapsed="false">
      <c r="A125" s="31" t="n">
        <v>122</v>
      </c>
      <c r="B125" s="53" t="n">
        <v>2020</v>
      </c>
      <c r="C125" s="53" t="s">
        <v>290</v>
      </c>
      <c r="D125" s="54" t="s">
        <v>291</v>
      </c>
      <c r="E125" s="34" t="s">
        <v>70</v>
      </c>
      <c r="F125" s="34"/>
      <c r="G125" s="55" t="n">
        <v>86</v>
      </c>
      <c r="H125" s="56" t="n">
        <v>43966</v>
      </c>
      <c r="I125" s="56" t="n">
        <v>43966</v>
      </c>
      <c r="J125" s="57" t="n">
        <f aca="false">H125</f>
        <v>43966</v>
      </c>
      <c r="K125" s="58" t="n">
        <v>43952</v>
      </c>
      <c r="L125" s="59" t="n">
        <v>180</v>
      </c>
      <c r="M125" s="40" t="n">
        <f aca="false">WEEKDAY(I125,1)</f>
        <v>6</v>
      </c>
      <c r="N125" s="41" t="n">
        <f aca="false">SUM(J125+L125)</f>
        <v>44146</v>
      </c>
      <c r="O125" s="42" t="s">
        <v>32</v>
      </c>
      <c r="P125" s="61" t="s">
        <v>33</v>
      </c>
      <c r="Q125" s="62" t="n">
        <v>745</v>
      </c>
      <c r="R125" s="45" t="n">
        <v>44041</v>
      </c>
      <c r="S125" s="62" t="n">
        <v>21320</v>
      </c>
      <c r="T125" s="63" t="n">
        <v>44041</v>
      </c>
      <c r="U125" s="64" t="s">
        <v>145</v>
      </c>
      <c r="V125" s="62" t="n">
        <v>2215</v>
      </c>
      <c r="W125" s="72" t="n">
        <v>44061</v>
      </c>
      <c r="X125" s="50" t="n">
        <v>159</v>
      </c>
      <c r="Y125" s="51" t="n">
        <v>44062</v>
      </c>
      <c r="Z125" s="50" t="n">
        <v>21</v>
      </c>
      <c r="AA125" s="68" t="s">
        <v>34</v>
      </c>
      <c r="AB125" s="68"/>
      <c r="AMF125" s="0"/>
      <c r="AMG125" s="0"/>
      <c r="AMH125" s="0"/>
      <c r="AMI125" s="0"/>
      <c r="AMJ125" s="0"/>
    </row>
    <row r="126" s="90" customFormat="true" ht="13.3" hidden="false" customHeight="false" outlineLevel="0" collapsed="false">
      <c r="A126" s="31" t="n">
        <v>123</v>
      </c>
      <c r="B126" s="53" t="n">
        <v>2020</v>
      </c>
      <c r="C126" s="53" t="s">
        <v>292</v>
      </c>
      <c r="D126" s="54" t="s">
        <v>291</v>
      </c>
      <c r="E126" s="34" t="s">
        <v>72</v>
      </c>
      <c r="F126" s="70"/>
      <c r="G126" s="71" t="s">
        <v>293</v>
      </c>
      <c r="H126" s="56" t="n">
        <v>44155</v>
      </c>
      <c r="I126" s="56" t="n">
        <v>44155</v>
      </c>
      <c r="J126" s="57" t="n">
        <f aca="false">H126</f>
        <v>44155</v>
      </c>
      <c r="K126" s="58" t="n">
        <v>44136</v>
      </c>
      <c r="L126" s="59" t="n">
        <v>180</v>
      </c>
      <c r="M126" s="40" t="n">
        <f aca="false">WEEKDAY(I126,1)</f>
        <v>6</v>
      </c>
      <c r="N126" s="41" t="n">
        <f aca="false">SUM(J126+L126)</f>
        <v>44335</v>
      </c>
      <c r="O126" s="60" t="s">
        <v>32</v>
      </c>
      <c r="P126" s="61" t="s">
        <v>33</v>
      </c>
      <c r="Q126" s="62" t="n">
        <v>1055</v>
      </c>
      <c r="R126" s="45" t="n">
        <v>44193</v>
      </c>
      <c r="S126" s="62" t="n">
        <v>21245</v>
      </c>
      <c r="T126" s="63" t="n">
        <v>44193</v>
      </c>
      <c r="U126" s="64" t="n">
        <v>10</v>
      </c>
      <c r="V126" s="62" t="n">
        <v>3181</v>
      </c>
      <c r="W126" s="65" t="n">
        <v>44183</v>
      </c>
      <c r="X126" s="66" t="n">
        <v>243</v>
      </c>
      <c r="Y126" s="67" t="n">
        <v>44186</v>
      </c>
      <c r="Z126" s="50" t="n">
        <v>42</v>
      </c>
      <c r="AA126" s="68" t="s">
        <v>34</v>
      </c>
      <c r="AB126" s="68"/>
      <c r="AMF126" s="0"/>
      <c r="AMG126" s="0"/>
      <c r="AMH126" s="0"/>
      <c r="AMI126" s="0"/>
      <c r="AMJ126" s="0"/>
    </row>
    <row r="127" s="90" customFormat="true" ht="13.3" hidden="false" customHeight="false" outlineLevel="0" collapsed="false">
      <c r="A127" s="31" t="n">
        <v>124</v>
      </c>
      <c r="B127" s="32" t="n">
        <v>2020</v>
      </c>
      <c r="C127" s="53" t="s">
        <v>294</v>
      </c>
      <c r="D127" s="54" t="s">
        <v>295</v>
      </c>
      <c r="E127" s="34" t="s">
        <v>72</v>
      </c>
      <c r="F127" s="34"/>
      <c r="G127" s="55" t="n">
        <v>17</v>
      </c>
      <c r="H127" s="56" t="n">
        <v>43908</v>
      </c>
      <c r="I127" s="56" t="n">
        <v>43908</v>
      </c>
      <c r="J127" s="57" t="n">
        <f aca="false">H127</f>
        <v>43908</v>
      </c>
      <c r="K127" s="58" t="n">
        <v>43891</v>
      </c>
      <c r="L127" s="59" t="n">
        <v>180</v>
      </c>
      <c r="M127" s="40" t="n">
        <f aca="false">WEEKDAY(I127,1)</f>
        <v>4</v>
      </c>
      <c r="N127" s="41" t="n">
        <f aca="false">SUM(J127+L127)</f>
        <v>44088</v>
      </c>
      <c r="O127" s="42" t="s">
        <v>32</v>
      </c>
      <c r="P127" s="61" t="s">
        <v>78</v>
      </c>
      <c r="Q127" s="53" t="n">
        <v>588</v>
      </c>
      <c r="R127" s="96" t="n">
        <v>43955</v>
      </c>
      <c r="S127" s="76" t="n">
        <v>21260</v>
      </c>
      <c r="T127" s="63" t="n">
        <v>43955</v>
      </c>
      <c r="U127" s="64" t="n">
        <v>1</v>
      </c>
      <c r="V127" s="48" t="n">
        <v>1428</v>
      </c>
      <c r="W127" s="51" t="n">
        <v>43971</v>
      </c>
      <c r="X127" s="50" t="n">
        <v>96</v>
      </c>
      <c r="Y127" s="51" t="n">
        <v>43972</v>
      </c>
      <c r="Z127" s="50" t="n">
        <v>57</v>
      </c>
      <c r="AA127" s="68" t="s">
        <v>34</v>
      </c>
      <c r="AB127" s="68"/>
      <c r="AMF127" s="0"/>
      <c r="AMG127" s="0"/>
      <c r="AMH127" s="0"/>
      <c r="AMI127" s="0"/>
      <c r="AMJ127" s="0"/>
    </row>
    <row r="128" s="90" customFormat="true" ht="13.3" hidden="false" customHeight="false" outlineLevel="0" collapsed="false">
      <c r="A128" s="31" t="n">
        <v>125</v>
      </c>
      <c r="B128" s="53" t="n">
        <v>2020</v>
      </c>
      <c r="C128" s="53" t="s">
        <v>296</v>
      </c>
      <c r="D128" s="54" t="s">
        <v>295</v>
      </c>
      <c r="E128" s="34" t="s">
        <v>72</v>
      </c>
      <c r="F128" s="34"/>
      <c r="G128" s="55" t="n">
        <v>71</v>
      </c>
      <c r="H128" s="56" t="n">
        <v>44127</v>
      </c>
      <c r="I128" s="56" t="n">
        <v>44127</v>
      </c>
      <c r="J128" s="57" t="n">
        <f aca="false">H128</f>
        <v>44127</v>
      </c>
      <c r="K128" s="58" t="n">
        <v>44105</v>
      </c>
      <c r="L128" s="59" t="n">
        <v>90</v>
      </c>
      <c r="M128" s="40" t="n">
        <f aca="false">WEEKDAY(I128,1)</f>
        <v>6</v>
      </c>
      <c r="N128" s="41" t="n">
        <f aca="false">SUM(J128+L128)</f>
        <v>44217</v>
      </c>
      <c r="O128" s="60" t="s">
        <v>32</v>
      </c>
      <c r="P128" s="61" t="s">
        <v>33</v>
      </c>
      <c r="Q128" s="62" t="n">
        <v>976</v>
      </c>
      <c r="R128" s="45" t="n">
        <v>44174</v>
      </c>
      <c r="S128" s="62" t="n">
        <v>21414</v>
      </c>
      <c r="T128" s="63" t="n">
        <v>44174</v>
      </c>
      <c r="U128" s="64" t="s">
        <v>297</v>
      </c>
      <c r="V128" s="62" t="n">
        <v>2971</v>
      </c>
      <c r="W128" s="51" t="n">
        <v>44162</v>
      </c>
      <c r="X128" s="66" t="n">
        <v>229</v>
      </c>
      <c r="Y128" s="51" t="n">
        <v>44166</v>
      </c>
      <c r="Z128" s="50" t="n">
        <v>5</v>
      </c>
      <c r="AA128" s="68" t="s">
        <v>34</v>
      </c>
      <c r="AB128" s="68"/>
      <c r="AMF128" s="0"/>
      <c r="AMG128" s="0"/>
      <c r="AMH128" s="0"/>
      <c r="AMI128" s="0"/>
      <c r="AMJ128" s="0"/>
    </row>
    <row r="129" s="90" customFormat="true" ht="13.3" hidden="false" customHeight="false" outlineLevel="0" collapsed="false">
      <c r="A129" s="31" t="n">
        <v>126</v>
      </c>
      <c r="B129" s="53" t="n">
        <v>2020</v>
      </c>
      <c r="C129" s="53" t="s">
        <v>298</v>
      </c>
      <c r="D129" s="54" t="s">
        <v>299</v>
      </c>
      <c r="E129" s="34" t="s">
        <v>70</v>
      </c>
      <c r="F129" s="34"/>
      <c r="G129" s="55" t="n">
        <v>2295</v>
      </c>
      <c r="H129" s="56" t="n">
        <v>44124</v>
      </c>
      <c r="I129" s="56" t="n">
        <v>44124</v>
      </c>
      <c r="J129" s="57" t="n">
        <f aca="false">H129</f>
        <v>44124</v>
      </c>
      <c r="K129" s="58" t="n">
        <v>44105</v>
      </c>
      <c r="L129" s="59" t="n">
        <v>180</v>
      </c>
      <c r="M129" s="40" t="n">
        <f aca="false">WEEKDAY(I129,1)</f>
        <v>3</v>
      </c>
      <c r="N129" s="41" t="n">
        <f aca="false">SUM(J129+L129)</f>
        <v>44304</v>
      </c>
      <c r="O129" s="60" t="s">
        <v>32</v>
      </c>
      <c r="P129" s="61" t="s">
        <v>33</v>
      </c>
      <c r="Q129" s="62" t="n">
        <v>940</v>
      </c>
      <c r="R129" s="45" t="n">
        <v>44159</v>
      </c>
      <c r="S129" s="62" t="n">
        <v>21402</v>
      </c>
      <c r="T129" s="63" t="n">
        <v>44159</v>
      </c>
      <c r="U129" s="64" t="n">
        <v>2</v>
      </c>
      <c r="V129" s="62" t="n">
        <v>2971</v>
      </c>
      <c r="W129" s="51" t="n">
        <v>44162</v>
      </c>
      <c r="X129" s="50" t="n">
        <v>229</v>
      </c>
      <c r="Y129" s="51" t="n">
        <v>44166</v>
      </c>
      <c r="Z129" s="50" t="n">
        <v>5</v>
      </c>
      <c r="AA129" s="68" t="s">
        <v>34</v>
      </c>
      <c r="AB129" s="68"/>
      <c r="AMF129" s="0"/>
      <c r="AMG129" s="0"/>
      <c r="AMH129" s="0"/>
      <c r="AMI129" s="0"/>
      <c r="AMJ129" s="0"/>
    </row>
    <row r="130" s="90" customFormat="true" ht="13.3" hidden="false" customHeight="false" outlineLevel="0" collapsed="false">
      <c r="A130" s="31" t="n">
        <v>127</v>
      </c>
      <c r="B130" s="32" t="n">
        <v>2019</v>
      </c>
      <c r="C130" s="32" t="s">
        <v>300</v>
      </c>
      <c r="D130" s="92" t="s">
        <v>301</v>
      </c>
      <c r="E130" s="77" t="s">
        <v>302</v>
      </c>
      <c r="F130" s="77"/>
      <c r="G130" s="35" t="n">
        <v>165</v>
      </c>
      <c r="H130" s="36" t="n">
        <v>43829</v>
      </c>
      <c r="I130" s="36" t="n">
        <v>43829</v>
      </c>
      <c r="J130" s="37" t="n">
        <f aca="false">H130</f>
        <v>43829</v>
      </c>
      <c r="K130" s="38" t="n">
        <v>43800</v>
      </c>
      <c r="L130" s="39" t="n">
        <v>180</v>
      </c>
      <c r="M130" s="40" t="n">
        <f aca="false">WEEKDAY(I130,1)</f>
        <v>2</v>
      </c>
      <c r="N130" s="41" t="n">
        <f aca="false">SUM(J130+L130)</f>
        <v>44009</v>
      </c>
      <c r="O130" s="98" t="s">
        <v>64</v>
      </c>
      <c r="P130" s="43"/>
      <c r="Q130" s="44"/>
      <c r="R130" s="45"/>
      <c r="S130" s="46"/>
      <c r="T130" s="47"/>
      <c r="U130" s="14"/>
      <c r="V130" s="48"/>
      <c r="W130" s="49"/>
      <c r="X130" s="50"/>
      <c r="Y130" s="51"/>
      <c r="Z130" s="50"/>
      <c r="AA130" s="52" t="s">
        <v>65</v>
      </c>
      <c r="AB130" s="68"/>
      <c r="AMF130" s="0"/>
      <c r="AMG130" s="0"/>
      <c r="AMH130" s="0"/>
      <c r="AMI130" s="0"/>
      <c r="AMJ130" s="0"/>
    </row>
    <row r="131" s="90" customFormat="true" ht="13.3" hidden="false" customHeight="false" outlineLevel="0" collapsed="false">
      <c r="A131" s="31" t="n">
        <v>128</v>
      </c>
      <c r="B131" s="53" t="n">
        <v>2020</v>
      </c>
      <c r="C131" s="53" t="s">
        <v>303</v>
      </c>
      <c r="D131" s="54" t="s">
        <v>304</v>
      </c>
      <c r="E131" s="34" t="s">
        <v>67</v>
      </c>
      <c r="F131" s="34"/>
      <c r="G131" s="99" t="n">
        <v>58</v>
      </c>
      <c r="H131" s="56" t="n">
        <v>43920</v>
      </c>
      <c r="I131" s="56" t="n">
        <v>43915</v>
      </c>
      <c r="J131" s="57" t="n">
        <f aca="false">H131</f>
        <v>43920</v>
      </c>
      <c r="K131" s="58" t="n">
        <v>43891</v>
      </c>
      <c r="L131" s="59" t="n">
        <v>180</v>
      </c>
      <c r="M131" s="40" t="n">
        <f aca="false">WEEKDAY(I131,1)</f>
        <v>4</v>
      </c>
      <c r="N131" s="41" t="n">
        <f aca="false">SUM(J131+L131)</f>
        <v>44100</v>
      </c>
      <c r="O131" s="42" t="s">
        <v>32</v>
      </c>
      <c r="P131" s="61" t="s">
        <v>78</v>
      </c>
      <c r="Q131" s="62" t="n">
        <v>607</v>
      </c>
      <c r="R131" s="45" t="n">
        <v>43969</v>
      </c>
      <c r="S131" s="76" t="n">
        <v>21270</v>
      </c>
      <c r="T131" s="63" t="n">
        <v>43969</v>
      </c>
      <c r="U131" s="64"/>
      <c r="V131" s="62" t="n">
        <v>1573</v>
      </c>
      <c r="W131" s="51" t="n">
        <v>43983</v>
      </c>
      <c r="X131" s="50" t="n">
        <v>104</v>
      </c>
      <c r="Y131" s="51" t="n">
        <v>43984</v>
      </c>
      <c r="Z131" s="50" t="n">
        <v>17</v>
      </c>
      <c r="AA131" s="68" t="s">
        <v>34</v>
      </c>
      <c r="AB131" s="68"/>
      <c r="AMF131" s="0"/>
      <c r="AMG131" s="0"/>
      <c r="AMH131" s="0"/>
      <c r="AMI131" s="0"/>
      <c r="AMJ131" s="0"/>
    </row>
    <row r="132" s="90" customFormat="true" ht="13.3" hidden="false" customHeight="false" outlineLevel="0" collapsed="false">
      <c r="A132" s="31" t="n">
        <v>129</v>
      </c>
      <c r="B132" s="53" t="n">
        <v>2020</v>
      </c>
      <c r="C132" s="53" t="s">
        <v>305</v>
      </c>
      <c r="D132" s="54" t="s">
        <v>304</v>
      </c>
      <c r="E132" s="34" t="s">
        <v>67</v>
      </c>
      <c r="F132" s="34"/>
      <c r="G132" s="100" t="n">
        <v>177</v>
      </c>
      <c r="H132" s="56" t="n">
        <v>44127</v>
      </c>
      <c r="I132" s="56" t="n">
        <v>44127</v>
      </c>
      <c r="J132" s="57" t="n">
        <f aca="false">H132</f>
        <v>44127</v>
      </c>
      <c r="K132" s="58" t="n">
        <v>44105</v>
      </c>
      <c r="L132" s="59" t="n">
        <v>180</v>
      </c>
      <c r="M132" s="40" t="n">
        <f aca="false">WEEKDAY(I132,1)</f>
        <v>6</v>
      </c>
      <c r="N132" s="41" t="n">
        <f aca="false">SUM(J132+L132)</f>
        <v>44307</v>
      </c>
      <c r="O132" s="60" t="s">
        <v>32</v>
      </c>
      <c r="P132" s="61" t="s">
        <v>33</v>
      </c>
      <c r="Q132" s="62" t="n">
        <v>971</v>
      </c>
      <c r="R132" s="45" t="n">
        <v>44169</v>
      </c>
      <c r="S132" s="62" t="n">
        <v>21412</v>
      </c>
      <c r="T132" s="63" t="n">
        <v>44172</v>
      </c>
      <c r="U132" s="64" t="n">
        <v>1</v>
      </c>
      <c r="V132" s="62" t="n">
        <v>3057</v>
      </c>
      <c r="W132" s="51" t="n">
        <v>44172</v>
      </c>
      <c r="X132" s="50" t="n">
        <v>234</v>
      </c>
      <c r="Y132" s="51" t="n">
        <v>44173</v>
      </c>
      <c r="Z132" s="50" t="n">
        <v>24</v>
      </c>
      <c r="AA132" s="68" t="s">
        <v>34</v>
      </c>
      <c r="AB132" s="68"/>
      <c r="AMF132" s="0"/>
      <c r="AMG132" s="0"/>
      <c r="AMH132" s="0"/>
      <c r="AMI132" s="0"/>
      <c r="AMJ132" s="0"/>
    </row>
    <row r="133" s="90" customFormat="true" ht="13.3" hidden="false" customHeight="false" outlineLevel="0" collapsed="false">
      <c r="A133" s="31" t="n">
        <v>130</v>
      </c>
      <c r="B133" s="53" t="n">
        <v>2020</v>
      </c>
      <c r="C133" s="53" t="s">
        <v>306</v>
      </c>
      <c r="D133" s="54" t="s">
        <v>307</v>
      </c>
      <c r="E133" s="34" t="s">
        <v>53</v>
      </c>
      <c r="F133" s="70"/>
      <c r="G133" s="101" t="s">
        <v>308</v>
      </c>
      <c r="H133" s="56" t="n">
        <v>44158</v>
      </c>
      <c r="I133" s="56" t="n">
        <v>44158</v>
      </c>
      <c r="J133" s="57" t="n">
        <f aca="false">H133</f>
        <v>44158</v>
      </c>
      <c r="K133" s="58" t="n">
        <v>44136</v>
      </c>
      <c r="L133" s="59" t="n">
        <v>180</v>
      </c>
      <c r="M133" s="40" t="n">
        <f aca="false">WEEKDAY(I133,1)</f>
        <v>2</v>
      </c>
      <c r="N133" s="41" t="n">
        <f aca="false">SUM(J133+L133)</f>
        <v>44338</v>
      </c>
      <c r="O133" s="60" t="s">
        <v>32</v>
      </c>
      <c r="P133" s="61" t="s">
        <v>33</v>
      </c>
      <c r="Q133" s="62" t="n">
        <v>1054</v>
      </c>
      <c r="R133" s="45" t="n">
        <v>44193</v>
      </c>
      <c r="S133" s="62" t="n">
        <v>21245</v>
      </c>
      <c r="T133" s="63" t="n">
        <v>44193</v>
      </c>
      <c r="U133" s="64" t="n">
        <v>10</v>
      </c>
      <c r="V133" s="62" t="n">
        <v>3194</v>
      </c>
      <c r="W133" s="65" t="n">
        <v>44186</v>
      </c>
      <c r="X133" s="66" t="n">
        <v>245</v>
      </c>
      <c r="Y133" s="67" t="n">
        <v>44188</v>
      </c>
      <c r="Z133" s="50" t="n">
        <v>20</v>
      </c>
      <c r="AA133" s="68" t="s">
        <v>34</v>
      </c>
      <c r="AB133" s="68"/>
      <c r="AMF133" s="0"/>
      <c r="AMG133" s="0"/>
      <c r="AMH133" s="0"/>
      <c r="AMI133" s="0"/>
      <c r="AMJ133" s="0"/>
    </row>
    <row r="134" s="90" customFormat="true" ht="13.3" hidden="false" customHeight="false" outlineLevel="0" collapsed="false">
      <c r="A134" s="31" t="n">
        <v>131</v>
      </c>
      <c r="B134" s="53" t="n">
        <v>2020</v>
      </c>
      <c r="C134" s="53" t="s">
        <v>309</v>
      </c>
      <c r="D134" s="54" t="s">
        <v>310</v>
      </c>
      <c r="E134" s="34" t="s">
        <v>53</v>
      </c>
      <c r="F134" s="34"/>
      <c r="G134" s="100" t="n">
        <v>5062</v>
      </c>
      <c r="H134" s="56" t="n">
        <v>44134</v>
      </c>
      <c r="I134" s="56" t="n">
        <v>44134</v>
      </c>
      <c r="J134" s="57" t="n">
        <f aca="false">H134</f>
        <v>44134</v>
      </c>
      <c r="K134" s="58" t="n">
        <v>44105</v>
      </c>
      <c r="L134" s="59" t="n">
        <v>180</v>
      </c>
      <c r="M134" s="40" t="n">
        <f aca="false">WEEKDAY(I134,1)</f>
        <v>6</v>
      </c>
      <c r="N134" s="41" t="n">
        <f aca="false">SUM(J134+L134)</f>
        <v>44314</v>
      </c>
      <c r="O134" s="60" t="s">
        <v>32</v>
      </c>
      <c r="P134" s="61" t="s">
        <v>33</v>
      </c>
      <c r="Q134" s="62" t="n">
        <v>990</v>
      </c>
      <c r="R134" s="45" t="n">
        <v>44176</v>
      </c>
      <c r="S134" s="62" t="n">
        <v>21417</v>
      </c>
      <c r="T134" s="63" t="n">
        <v>44179</v>
      </c>
      <c r="U134" s="64" t="n">
        <v>2</v>
      </c>
      <c r="V134" s="62" t="n">
        <v>3057</v>
      </c>
      <c r="W134" s="51" t="n">
        <v>44172</v>
      </c>
      <c r="X134" s="50" t="n">
        <v>234</v>
      </c>
      <c r="Y134" s="51" t="n">
        <v>44173</v>
      </c>
      <c r="Z134" s="50" t="n">
        <v>24</v>
      </c>
      <c r="AA134" s="68" t="s">
        <v>34</v>
      </c>
      <c r="AB134" s="68"/>
      <c r="AMF134" s="0"/>
      <c r="AMG134" s="0"/>
      <c r="AMH134" s="0"/>
      <c r="AMI134" s="0"/>
      <c r="AMJ134" s="0"/>
    </row>
    <row r="135" s="90" customFormat="true" ht="13.3" hidden="false" customHeight="false" outlineLevel="0" collapsed="false">
      <c r="A135" s="31" t="n">
        <v>132</v>
      </c>
      <c r="B135" s="53" t="n">
        <v>2020</v>
      </c>
      <c r="C135" s="53" t="s">
        <v>311</v>
      </c>
      <c r="D135" s="54" t="s">
        <v>312</v>
      </c>
      <c r="E135" s="34" t="s">
        <v>106</v>
      </c>
      <c r="F135" s="34"/>
      <c r="G135" s="100" t="n">
        <v>621</v>
      </c>
      <c r="H135" s="56" t="n">
        <v>44058</v>
      </c>
      <c r="I135" s="56" t="n">
        <v>44057</v>
      </c>
      <c r="J135" s="57" t="n">
        <f aca="false">H135</f>
        <v>44058</v>
      </c>
      <c r="K135" s="58" t="n">
        <v>44044</v>
      </c>
      <c r="L135" s="59" t="n">
        <v>180</v>
      </c>
      <c r="M135" s="40" t="n">
        <f aca="false">WEEKDAY(I135,1)</f>
        <v>6</v>
      </c>
      <c r="N135" s="41" t="n">
        <f aca="false">SUM(J135+L135)</f>
        <v>44238</v>
      </c>
      <c r="O135" s="60" t="s">
        <v>84</v>
      </c>
      <c r="P135" s="61" t="s">
        <v>78</v>
      </c>
      <c r="Q135" s="62" t="n">
        <v>813</v>
      </c>
      <c r="R135" s="45" t="n">
        <v>44075</v>
      </c>
      <c r="S135" s="62" t="n">
        <v>21344</v>
      </c>
      <c r="T135" s="63" t="n">
        <v>44075</v>
      </c>
      <c r="U135" s="64" t="n">
        <v>1</v>
      </c>
      <c r="V135" s="62"/>
      <c r="W135" s="67"/>
      <c r="X135" s="66"/>
      <c r="Y135" s="67"/>
      <c r="Z135" s="66"/>
      <c r="AA135" s="68" t="s">
        <v>85</v>
      </c>
      <c r="AB135" s="68"/>
      <c r="AMF135" s="0"/>
      <c r="AMG135" s="0"/>
      <c r="AMH135" s="0"/>
      <c r="AMI135" s="0"/>
      <c r="AMJ135" s="0"/>
    </row>
    <row r="136" s="90" customFormat="true" ht="13.3" hidden="false" customHeight="false" outlineLevel="0" collapsed="false">
      <c r="A136" s="31" t="n">
        <v>133</v>
      </c>
      <c r="B136" s="53" t="n">
        <v>2020</v>
      </c>
      <c r="C136" s="53" t="s">
        <v>313</v>
      </c>
      <c r="D136" s="54" t="s">
        <v>314</v>
      </c>
      <c r="E136" s="34" t="s">
        <v>31</v>
      </c>
      <c r="F136" s="34"/>
      <c r="G136" s="100" t="n">
        <v>2002</v>
      </c>
      <c r="H136" s="56" t="n">
        <v>44102</v>
      </c>
      <c r="I136" s="56" t="n">
        <v>44101</v>
      </c>
      <c r="J136" s="57" t="n">
        <f aca="false">H136</f>
        <v>44102</v>
      </c>
      <c r="K136" s="58" t="n">
        <v>44075</v>
      </c>
      <c r="L136" s="59" t="n">
        <v>180</v>
      </c>
      <c r="M136" s="40" t="n">
        <f aca="false">WEEKDAY(I136,1)</f>
        <v>1</v>
      </c>
      <c r="N136" s="41" t="n">
        <f aca="false">SUM(J136+L136)</f>
        <v>44282</v>
      </c>
      <c r="O136" s="60" t="s">
        <v>84</v>
      </c>
      <c r="P136" s="61" t="s">
        <v>33</v>
      </c>
      <c r="Q136" s="62" t="n">
        <v>928</v>
      </c>
      <c r="R136" s="45" t="n">
        <v>44151</v>
      </c>
      <c r="S136" s="62" t="n">
        <v>21396</v>
      </c>
      <c r="T136" s="63" t="n">
        <v>44152</v>
      </c>
      <c r="U136" s="64" t="n">
        <v>1</v>
      </c>
      <c r="V136" s="62" t="n">
        <v>40</v>
      </c>
      <c r="W136" s="65" t="n">
        <v>44204</v>
      </c>
      <c r="X136" s="50" t="n">
        <v>6</v>
      </c>
      <c r="Y136" s="51" t="n">
        <v>44207</v>
      </c>
      <c r="Z136" s="50" t="n">
        <v>17</v>
      </c>
      <c r="AA136" s="68" t="s">
        <v>34</v>
      </c>
      <c r="AB136" s="68"/>
      <c r="AMF136" s="0"/>
      <c r="AMG136" s="0"/>
      <c r="AMH136" s="0"/>
      <c r="AMI136" s="0"/>
      <c r="AMJ136" s="0"/>
    </row>
    <row r="137" s="90" customFormat="true" ht="13.3" hidden="false" customHeight="false" outlineLevel="0" collapsed="false">
      <c r="A137" s="31" t="n">
        <v>134</v>
      </c>
      <c r="B137" s="32" t="n">
        <v>2020</v>
      </c>
      <c r="C137" s="53" t="s">
        <v>315</v>
      </c>
      <c r="D137" s="54" t="s">
        <v>316</v>
      </c>
      <c r="E137" s="34" t="s">
        <v>67</v>
      </c>
      <c r="F137" s="34"/>
      <c r="G137" s="100" t="n">
        <v>4465</v>
      </c>
      <c r="H137" s="56" t="n">
        <v>43903</v>
      </c>
      <c r="I137" s="56" t="n">
        <v>43903</v>
      </c>
      <c r="J137" s="57" t="n">
        <f aca="false">H137</f>
        <v>43903</v>
      </c>
      <c r="K137" s="58" t="n">
        <v>43891</v>
      </c>
      <c r="L137" s="59" t="n">
        <v>180</v>
      </c>
      <c r="M137" s="40" t="n">
        <f aca="false">WEEKDAY(I137,1)</f>
        <v>6</v>
      </c>
      <c r="N137" s="41" t="n">
        <f aca="false">SUM(J137+L137)</f>
        <v>44083</v>
      </c>
      <c r="O137" s="42" t="s">
        <v>32</v>
      </c>
      <c r="P137" s="61" t="s">
        <v>78</v>
      </c>
      <c r="Q137" s="53" t="n">
        <v>576</v>
      </c>
      <c r="R137" s="45" t="n">
        <v>43948</v>
      </c>
      <c r="S137" s="76" t="n">
        <v>21256</v>
      </c>
      <c r="T137" s="63" t="n">
        <v>43948</v>
      </c>
      <c r="U137" s="64" t="n">
        <v>2</v>
      </c>
      <c r="V137" s="48" t="n">
        <v>1306</v>
      </c>
      <c r="W137" s="49" t="n">
        <v>43957</v>
      </c>
      <c r="X137" s="50" t="n">
        <v>86</v>
      </c>
      <c r="Y137" s="51" t="n">
        <v>43958</v>
      </c>
      <c r="Z137" s="50" t="n">
        <v>180</v>
      </c>
      <c r="AA137" s="68" t="s">
        <v>34</v>
      </c>
      <c r="AB137" s="68"/>
      <c r="AMF137" s="0"/>
      <c r="AMG137" s="0"/>
      <c r="AMH137" s="0"/>
      <c r="AMI137" s="0"/>
      <c r="AMJ137" s="0"/>
    </row>
    <row r="138" s="90" customFormat="true" ht="13.3" hidden="false" customHeight="false" outlineLevel="0" collapsed="false">
      <c r="A138" s="31" t="n">
        <v>135</v>
      </c>
      <c r="B138" s="53" t="n">
        <v>2020</v>
      </c>
      <c r="C138" s="53" t="s">
        <v>317</v>
      </c>
      <c r="D138" s="54" t="s">
        <v>316</v>
      </c>
      <c r="E138" s="34" t="s">
        <v>67</v>
      </c>
      <c r="F138" s="34"/>
      <c r="G138" s="100" t="n">
        <v>4610</v>
      </c>
      <c r="H138" s="56" t="n">
        <v>44127</v>
      </c>
      <c r="I138" s="56" t="n">
        <v>44127</v>
      </c>
      <c r="J138" s="57" t="n">
        <f aca="false">H138</f>
        <v>44127</v>
      </c>
      <c r="K138" s="58" t="n">
        <v>44105</v>
      </c>
      <c r="L138" s="59" t="n">
        <v>180</v>
      </c>
      <c r="M138" s="40" t="n">
        <f aca="false">WEEKDAY(I138,1)</f>
        <v>6</v>
      </c>
      <c r="N138" s="41" t="n">
        <f aca="false">SUM(J138+L138)</f>
        <v>44307</v>
      </c>
      <c r="O138" s="60" t="s">
        <v>32</v>
      </c>
      <c r="P138" s="61" t="s">
        <v>33</v>
      </c>
      <c r="Q138" s="62" t="n">
        <v>975</v>
      </c>
      <c r="R138" s="45" t="n">
        <v>44174</v>
      </c>
      <c r="S138" s="62" t="n">
        <v>21414</v>
      </c>
      <c r="T138" s="63" t="n">
        <v>44174</v>
      </c>
      <c r="U138" s="64" t="n">
        <v>2</v>
      </c>
      <c r="V138" s="62" t="n">
        <v>2971</v>
      </c>
      <c r="W138" s="51" t="n">
        <v>44162</v>
      </c>
      <c r="X138" s="66" t="n">
        <v>229</v>
      </c>
      <c r="Y138" s="51" t="n">
        <v>44166</v>
      </c>
      <c r="Z138" s="50" t="n">
        <v>5</v>
      </c>
      <c r="AA138" s="68" t="s">
        <v>34</v>
      </c>
      <c r="AB138" s="68"/>
      <c r="AMF138" s="0"/>
      <c r="AMG138" s="0"/>
      <c r="AMH138" s="0"/>
      <c r="AMI138" s="0"/>
      <c r="AMJ138" s="0"/>
    </row>
    <row r="139" s="90" customFormat="true" ht="13.3" hidden="false" customHeight="false" outlineLevel="0" collapsed="false">
      <c r="A139" s="31" t="n">
        <v>136</v>
      </c>
      <c r="B139" s="53" t="n">
        <v>2020</v>
      </c>
      <c r="C139" s="53" t="s">
        <v>86</v>
      </c>
      <c r="D139" s="54" t="s">
        <v>318</v>
      </c>
      <c r="E139" s="34" t="s">
        <v>248</v>
      </c>
      <c r="F139" s="70"/>
      <c r="G139" s="101" t="s">
        <v>319</v>
      </c>
      <c r="H139" s="56" t="n">
        <v>44182</v>
      </c>
      <c r="I139" s="56" t="n">
        <v>44181</v>
      </c>
      <c r="J139" s="57" t="n">
        <f aca="false">H139</f>
        <v>44182</v>
      </c>
      <c r="K139" s="58" t="n">
        <v>44166</v>
      </c>
      <c r="L139" s="59" t="n">
        <v>180</v>
      </c>
      <c r="M139" s="40" t="n">
        <f aca="false">WEEKDAY(I139,1)</f>
        <v>4</v>
      </c>
      <c r="N139" s="41" t="n">
        <f aca="false">SUM(J139+L139)</f>
        <v>44362</v>
      </c>
      <c r="O139" s="60" t="s">
        <v>198</v>
      </c>
      <c r="P139" s="61" t="s">
        <v>199</v>
      </c>
      <c r="Q139" s="62" t="n">
        <v>1059</v>
      </c>
      <c r="R139" s="45" t="n">
        <v>44193</v>
      </c>
      <c r="S139" s="62" t="n">
        <v>21245</v>
      </c>
      <c r="T139" s="63" t="n">
        <v>44193</v>
      </c>
      <c r="U139" s="64" t="n">
        <v>11</v>
      </c>
      <c r="V139" s="62" t="n">
        <v>3184</v>
      </c>
      <c r="W139" s="65" t="n">
        <v>44185</v>
      </c>
      <c r="X139" s="66" t="n">
        <v>243</v>
      </c>
      <c r="Y139" s="67" t="n">
        <v>44186</v>
      </c>
      <c r="Z139" s="50" t="n">
        <v>1</v>
      </c>
      <c r="AA139" s="68" t="s">
        <v>34</v>
      </c>
      <c r="AB139" s="68"/>
      <c r="AMF139" s="0"/>
      <c r="AMG139" s="0"/>
      <c r="AMH139" s="0"/>
      <c r="AMI139" s="0"/>
      <c r="AMJ139" s="0"/>
    </row>
    <row r="140" s="90" customFormat="true" ht="13.3" hidden="false" customHeight="false" outlineLevel="0" collapsed="false">
      <c r="A140" s="31" t="n">
        <v>137</v>
      </c>
      <c r="B140" s="53" t="n">
        <v>2020</v>
      </c>
      <c r="C140" s="53" t="s">
        <v>320</v>
      </c>
      <c r="D140" s="54" t="s">
        <v>321</v>
      </c>
      <c r="E140" s="34" t="s">
        <v>41</v>
      </c>
      <c r="F140" s="34"/>
      <c r="G140" s="100" t="n">
        <v>46</v>
      </c>
      <c r="H140" s="56" t="n">
        <v>43955</v>
      </c>
      <c r="I140" s="56" t="n">
        <v>43955</v>
      </c>
      <c r="J140" s="57" t="n">
        <f aca="false">H140</f>
        <v>43955</v>
      </c>
      <c r="K140" s="58" t="n">
        <v>43952</v>
      </c>
      <c r="L140" s="59" t="n">
        <v>180</v>
      </c>
      <c r="M140" s="40" t="n">
        <f aca="false">WEEKDAY(I140,1)</f>
        <v>2</v>
      </c>
      <c r="N140" s="41" t="n">
        <f aca="false">SUM(J140+L140)</f>
        <v>44135</v>
      </c>
      <c r="O140" s="42" t="s">
        <v>32</v>
      </c>
      <c r="P140" s="61" t="s">
        <v>33</v>
      </c>
      <c r="Q140" s="62" t="n">
        <v>734</v>
      </c>
      <c r="R140" s="45" t="n">
        <v>44033</v>
      </c>
      <c r="S140" s="62" t="n">
        <v>21314</v>
      </c>
      <c r="T140" s="63" t="n">
        <v>44033</v>
      </c>
      <c r="U140" s="64" t="s">
        <v>322</v>
      </c>
      <c r="V140" s="62" t="n">
        <v>2050</v>
      </c>
      <c r="W140" s="72" t="n">
        <v>44040</v>
      </c>
      <c r="X140" s="50" t="n">
        <v>144</v>
      </c>
      <c r="Y140" s="51" t="n">
        <v>44041</v>
      </c>
      <c r="Z140" s="50" t="n">
        <v>15</v>
      </c>
      <c r="AA140" s="68" t="s">
        <v>34</v>
      </c>
      <c r="AB140" s="68"/>
      <c r="AMF140" s="0"/>
      <c r="AMG140" s="0"/>
      <c r="AMH140" s="0"/>
      <c r="AMI140" s="0"/>
      <c r="AMJ140" s="0"/>
    </row>
    <row r="141" s="90" customFormat="true" ht="13.3" hidden="false" customHeight="false" outlineLevel="0" collapsed="false">
      <c r="A141" s="31" t="n">
        <v>138</v>
      </c>
      <c r="B141" s="53" t="n">
        <v>2020</v>
      </c>
      <c r="C141" s="53" t="s">
        <v>323</v>
      </c>
      <c r="D141" s="54" t="s">
        <v>324</v>
      </c>
      <c r="E141" s="34" t="s">
        <v>72</v>
      </c>
      <c r="F141" s="34"/>
      <c r="G141" s="100" t="n">
        <v>720</v>
      </c>
      <c r="H141" s="56" t="n">
        <v>44144</v>
      </c>
      <c r="I141" s="56" t="n">
        <v>44144</v>
      </c>
      <c r="J141" s="57" t="n">
        <f aca="false">H141</f>
        <v>44144</v>
      </c>
      <c r="K141" s="58" t="n">
        <v>44136</v>
      </c>
      <c r="L141" s="59" t="n">
        <v>180</v>
      </c>
      <c r="M141" s="40" t="n">
        <f aca="false">WEEKDAY(I141,1)</f>
        <v>2</v>
      </c>
      <c r="N141" s="41" t="n">
        <f aca="false">SUM(J141+L141)</f>
        <v>44324</v>
      </c>
      <c r="O141" s="60" t="s">
        <v>32</v>
      </c>
      <c r="P141" s="61" t="s">
        <v>33</v>
      </c>
      <c r="Q141" s="62" t="n">
        <v>1018</v>
      </c>
      <c r="R141" s="91" t="n">
        <v>44182</v>
      </c>
      <c r="S141" s="62" t="n">
        <v>21421</v>
      </c>
      <c r="T141" s="63" t="n">
        <v>44183</v>
      </c>
      <c r="U141" s="64" t="n">
        <v>10</v>
      </c>
      <c r="V141" s="62" t="n">
        <v>3181</v>
      </c>
      <c r="W141" s="65" t="n">
        <v>44183</v>
      </c>
      <c r="X141" s="66" t="n">
        <v>243</v>
      </c>
      <c r="Y141" s="67" t="n">
        <v>44186</v>
      </c>
      <c r="Z141" s="50" t="n">
        <v>42</v>
      </c>
      <c r="AA141" s="68" t="s">
        <v>34</v>
      </c>
      <c r="AB141" s="68"/>
      <c r="AMF141" s="0"/>
      <c r="AMG141" s="0"/>
      <c r="AMH141" s="0"/>
      <c r="AMI141" s="0"/>
      <c r="AMJ141" s="0"/>
    </row>
    <row r="142" s="90" customFormat="true" ht="13.3" hidden="false" customHeight="false" outlineLevel="0" collapsed="false">
      <c r="A142" s="31" t="n">
        <v>139</v>
      </c>
      <c r="B142" s="32" t="n">
        <v>2020</v>
      </c>
      <c r="C142" s="32" t="s">
        <v>325</v>
      </c>
      <c r="D142" s="33" t="s">
        <v>326</v>
      </c>
      <c r="E142" s="34" t="s">
        <v>61</v>
      </c>
      <c r="F142" s="34"/>
      <c r="G142" s="102" t="n">
        <v>2524</v>
      </c>
      <c r="H142" s="36" t="n">
        <v>43948</v>
      </c>
      <c r="I142" s="36" t="n">
        <v>43875</v>
      </c>
      <c r="J142" s="37" t="n">
        <f aca="false">H142</f>
        <v>43948</v>
      </c>
      <c r="K142" s="38" t="n">
        <v>43862</v>
      </c>
      <c r="L142" s="39" t="n">
        <v>180</v>
      </c>
      <c r="M142" s="40" t="n">
        <f aca="false">WEEKDAY(I142,1)</f>
        <v>6</v>
      </c>
      <c r="N142" s="41" t="n">
        <f aca="false">SUM(J142+L142)</f>
        <v>44128</v>
      </c>
      <c r="O142" s="42" t="s">
        <v>32</v>
      </c>
      <c r="P142" s="61" t="s">
        <v>33</v>
      </c>
      <c r="Q142" s="44" t="n">
        <v>626</v>
      </c>
      <c r="R142" s="45" t="n">
        <v>43979</v>
      </c>
      <c r="S142" s="46" t="n">
        <v>21279</v>
      </c>
      <c r="T142" s="47" t="n">
        <v>43980</v>
      </c>
      <c r="U142" s="14" t="n">
        <v>1</v>
      </c>
      <c r="V142" s="62" t="n">
        <v>1592</v>
      </c>
      <c r="W142" s="51" t="n">
        <v>43984</v>
      </c>
      <c r="X142" s="50" t="n">
        <v>106</v>
      </c>
      <c r="Y142" s="51" t="n">
        <v>43986</v>
      </c>
      <c r="Z142" s="50" t="n">
        <v>13</v>
      </c>
      <c r="AA142" s="68" t="s">
        <v>34</v>
      </c>
      <c r="AB142" s="68"/>
      <c r="AMF142" s="0"/>
      <c r="AMG142" s="0"/>
      <c r="AMH142" s="0"/>
      <c r="AMI142" s="0"/>
      <c r="AMJ142" s="0"/>
    </row>
    <row r="143" s="90" customFormat="true" ht="13.3" hidden="false" customHeight="false" outlineLevel="0" collapsed="false">
      <c r="A143" s="31" t="n">
        <v>140</v>
      </c>
      <c r="B143" s="53" t="n">
        <v>2020</v>
      </c>
      <c r="C143" s="53" t="s">
        <v>327</v>
      </c>
      <c r="D143" s="54" t="s">
        <v>41</v>
      </c>
      <c r="E143" s="34" t="s">
        <v>41</v>
      </c>
      <c r="F143" s="34"/>
      <c r="G143" s="100" t="n">
        <v>9042</v>
      </c>
      <c r="H143" s="56" t="n">
        <v>43965</v>
      </c>
      <c r="I143" s="56" t="n">
        <v>43965</v>
      </c>
      <c r="J143" s="57" t="n">
        <f aca="false">H143</f>
        <v>43965</v>
      </c>
      <c r="K143" s="58" t="n">
        <v>43952</v>
      </c>
      <c r="L143" s="59" t="n">
        <v>180</v>
      </c>
      <c r="M143" s="40" t="n">
        <f aca="false">WEEKDAY(I143,1)</f>
        <v>5</v>
      </c>
      <c r="N143" s="41" t="n">
        <f aca="false">SUM(J143+L143)</f>
        <v>44145</v>
      </c>
      <c r="O143" s="60" t="s">
        <v>32</v>
      </c>
      <c r="P143" s="61" t="s">
        <v>33</v>
      </c>
      <c r="Q143" s="62" t="n">
        <v>800</v>
      </c>
      <c r="R143" s="45" t="n">
        <v>44067</v>
      </c>
      <c r="S143" s="62" t="n">
        <v>21338</v>
      </c>
      <c r="T143" s="63" t="n">
        <v>44067</v>
      </c>
      <c r="U143" s="64" t="n">
        <v>1</v>
      </c>
      <c r="V143" s="62"/>
      <c r="W143" s="65"/>
      <c r="X143" s="66"/>
      <c r="Y143" s="67"/>
      <c r="Z143" s="66"/>
      <c r="AA143" s="68" t="s">
        <v>85</v>
      </c>
      <c r="AB143" s="68"/>
      <c r="AMF143" s="0"/>
      <c r="AMG143" s="0"/>
      <c r="AMH143" s="0"/>
      <c r="AMI143" s="0"/>
      <c r="AMJ143" s="0"/>
    </row>
    <row r="144" s="90" customFormat="true" ht="13.3" hidden="false" customHeight="false" outlineLevel="0" collapsed="false">
      <c r="A144" s="31" t="n">
        <v>141</v>
      </c>
      <c r="B144" s="53" t="n">
        <v>2020</v>
      </c>
      <c r="C144" s="53" t="s">
        <v>86</v>
      </c>
      <c r="D144" s="54" t="s">
        <v>41</v>
      </c>
      <c r="E144" s="34" t="s">
        <v>41</v>
      </c>
      <c r="F144" s="70"/>
      <c r="G144" s="71" t="s">
        <v>328</v>
      </c>
      <c r="H144" s="56" t="n">
        <v>44183</v>
      </c>
      <c r="I144" s="56" t="n">
        <v>44181</v>
      </c>
      <c r="J144" s="57" t="n">
        <f aca="false">H144</f>
        <v>44183</v>
      </c>
      <c r="K144" s="58" t="n">
        <v>44166</v>
      </c>
      <c r="L144" s="59" t="n">
        <v>180</v>
      </c>
      <c r="M144" s="40" t="n">
        <f aca="false">WEEKDAY(I144,1)</f>
        <v>4</v>
      </c>
      <c r="N144" s="41" t="n">
        <f aca="false">SUM(J144+L144)</f>
        <v>44363</v>
      </c>
      <c r="O144" s="60" t="s">
        <v>198</v>
      </c>
      <c r="P144" s="61" t="s">
        <v>199</v>
      </c>
      <c r="Q144" s="62" t="n">
        <v>1059</v>
      </c>
      <c r="R144" s="45" t="n">
        <v>44193</v>
      </c>
      <c r="S144" s="62" t="n">
        <v>21245</v>
      </c>
      <c r="T144" s="63" t="n">
        <v>44193</v>
      </c>
      <c r="U144" s="64" t="n">
        <v>11</v>
      </c>
      <c r="V144" s="62" t="n">
        <v>3184</v>
      </c>
      <c r="W144" s="65" t="n">
        <v>44185</v>
      </c>
      <c r="X144" s="66" t="n">
        <v>243</v>
      </c>
      <c r="Y144" s="67" t="n">
        <v>44186</v>
      </c>
      <c r="Z144" s="50" t="n">
        <v>1</v>
      </c>
      <c r="AA144" s="68" t="s">
        <v>34</v>
      </c>
      <c r="AB144" s="68"/>
      <c r="AMF144" s="0"/>
      <c r="AMG144" s="0"/>
      <c r="AMH144" s="0"/>
      <c r="AMI144" s="0"/>
      <c r="AMJ144" s="0"/>
    </row>
    <row r="145" s="90" customFormat="true" ht="13.3" hidden="false" customHeight="false" outlineLevel="0" collapsed="false">
      <c r="A145" s="31" t="n">
        <v>142</v>
      </c>
      <c r="B145" s="32" t="n">
        <v>2020</v>
      </c>
      <c r="C145" s="32" t="s">
        <v>329</v>
      </c>
      <c r="D145" s="33" t="s">
        <v>330</v>
      </c>
      <c r="E145" s="34" t="s">
        <v>106</v>
      </c>
      <c r="F145" s="34"/>
      <c r="G145" s="35" t="n">
        <v>286</v>
      </c>
      <c r="H145" s="36" t="n">
        <v>43843</v>
      </c>
      <c r="I145" s="36" t="n">
        <v>43840</v>
      </c>
      <c r="J145" s="37" t="n">
        <f aca="false">H145</f>
        <v>43843</v>
      </c>
      <c r="K145" s="38" t="n">
        <v>43831</v>
      </c>
      <c r="L145" s="39" t="n">
        <v>180</v>
      </c>
      <c r="M145" s="40" t="n">
        <f aca="false">WEEKDAY(I145,1)</f>
        <v>6</v>
      </c>
      <c r="N145" s="41" t="n">
        <f aca="false">SUM(J145+L145)</f>
        <v>44023</v>
      </c>
      <c r="O145" s="42" t="s">
        <v>92</v>
      </c>
      <c r="P145" s="43" t="s">
        <v>33</v>
      </c>
      <c r="Q145" s="44" t="n">
        <v>461</v>
      </c>
      <c r="R145" s="45" t="n">
        <v>43873</v>
      </c>
      <c r="S145" s="46" t="n">
        <v>21203</v>
      </c>
      <c r="T145" s="47" t="n">
        <v>43875</v>
      </c>
      <c r="U145" s="14" t="n">
        <v>1</v>
      </c>
      <c r="V145" s="48" t="n">
        <v>341</v>
      </c>
      <c r="W145" s="49" t="n">
        <v>43881</v>
      </c>
      <c r="X145" s="50" t="n">
        <v>38</v>
      </c>
      <c r="Y145" s="51" t="n">
        <v>43887</v>
      </c>
      <c r="Z145" s="50" t="n">
        <v>6</v>
      </c>
      <c r="AA145" s="52" t="s">
        <v>34</v>
      </c>
      <c r="AB145" s="68"/>
      <c r="AMF145" s="0"/>
      <c r="AMG145" s="0"/>
      <c r="AMH145" s="0"/>
      <c r="AMI145" s="0"/>
      <c r="AMJ145" s="0"/>
    </row>
    <row r="146" s="90" customFormat="true" ht="13.3" hidden="false" customHeight="false" outlineLevel="0" collapsed="false">
      <c r="A146" s="31" t="n">
        <v>143</v>
      </c>
      <c r="B146" s="32" t="n">
        <v>2020</v>
      </c>
      <c r="C146" s="53" t="s">
        <v>331</v>
      </c>
      <c r="D146" s="54" t="s">
        <v>332</v>
      </c>
      <c r="E146" s="34" t="s">
        <v>72</v>
      </c>
      <c r="F146" s="34"/>
      <c r="G146" s="55" t="n">
        <v>3824</v>
      </c>
      <c r="H146" s="56" t="n">
        <v>43903</v>
      </c>
      <c r="I146" s="56" t="n">
        <v>43903</v>
      </c>
      <c r="J146" s="37" t="n">
        <f aca="false">H146</f>
        <v>43903</v>
      </c>
      <c r="K146" s="58" t="n">
        <v>43891</v>
      </c>
      <c r="L146" s="59" t="n">
        <v>180</v>
      </c>
      <c r="M146" s="40" t="n">
        <f aca="false">WEEKDAY(I146,1)</f>
        <v>6</v>
      </c>
      <c r="N146" s="41" t="n">
        <f aca="false">SUM(J146+L146)</f>
        <v>44083</v>
      </c>
      <c r="O146" s="42" t="s">
        <v>32</v>
      </c>
      <c r="P146" s="61" t="s">
        <v>78</v>
      </c>
      <c r="Q146" s="53" t="n">
        <v>570</v>
      </c>
      <c r="R146" s="45" t="n">
        <v>43944</v>
      </c>
      <c r="S146" s="76" t="n">
        <v>21254</v>
      </c>
      <c r="T146" s="63" t="n">
        <v>43944</v>
      </c>
      <c r="U146" s="64" t="n">
        <v>1</v>
      </c>
      <c r="V146" s="48" t="n">
        <v>1173</v>
      </c>
      <c r="W146" s="51" t="n">
        <v>43943</v>
      </c>
      <c r="X146" s="50"/>
      <c r="Y146" s="51"/>
      <c r="Z146" s="50"/>
      <c r="AA146" s="68" t="s">
        <v>34</v>
      </c>
      <c r="AB146" s="68"/>
      <c r="AMF146" s="0"/>
      <c r="AMG146" s="0"/>
      <c r="AMH146" s="0"/>
      <c r="AMI146" s="0"/>
      <c r="AMJ146" s="0"/>
    </row>
    <row r="147" s="90" customFormat="true" ht="13.3" hidden="false" customHeight="false" outlineLevel="0" collapsed="false">
      <c r="A147" s="31" t="n">
        <v>144</v>
      </c>
      <c r="B147" s="53" t="n">
        <v>2020</v>
      </c>
      <c r="C147" s="53" t="s">
        <v>333</v>
      </c>
      <c r="D147" s="54" t="s">
        <v>332</v>
      </c>
      <c r="E147" s="34" t="s">
        <v>72</v>
      </c>
      <c r="F147" s="34"/>
      <c r="G147" s="55" t="n">
        <v>3975</v>
      </c>
      <c r="H147" s="56" t="n">
        <v>44127</v>
      </c>
      <c r="I147" s="56" t="n">
        <v>44127</v>
      </c>
      <c r="J147" s="57" t="n">
        <f aca="false">H147</f>
        <v>44127</v>
      </c>
      <c r="K147" s="58" t="n">
        <v>44105</v>
      </c>
      <c r="L147" s="59" t="n">
        <v>180</v>
      </c>
      <c r="M147" s="40" t="n">
        <f aca="false">WEEKDAY(I147,1)</f>
        <v>6</v>
      </c>
      <c r="N147" s="41" t="n">
        <f aca="false">SUM(J147+L147)</f>
        <v>44307</v>
      </c>
      <c r="O147" s="60" t="s">
        <v>32</v>
      </c>
      <c r="P147" s="61" t="s">
        <v>33</v>
      </c>
      <c r="Q147" s="62" t="n">
        <v>941</v>
      </c>
      <c r="R147" s="45" t="n">
        <v>44159</v>
      </c>
      <c r="S147" s="62" t="n">
        <v>21402</v>
      </c>
      <c r="T147" s="63" t="n">
        <v>44159</v>
      </c>
      <c r="U147" s="64" t="n">
        <v>2</v>
      </c>
      <c r="V147" s="62" t="n">
        <v>3057</v>
      </c>
      <c r="W147" s="51" t="n">
        <v>44172</v>
      </c>
      <c r="X147" s="50" t="n">
        <v>234</v>
      </c>
      <c r="Y147" s="51" t="n">
        <v>44173</v>
      </c>
      <c r="Z147" s="50" t="n">
        <v>24</v>
      </c>
      <c r="AA147" s="68" t="s">
        <v>34</v>
      </c>
      <c r="AB147" s="68"/>
      <c r="AMF147" s="0"/>
      <c r="AMG147" s="0"/>
      <c r="AMH147" s="0"/>
      <c r="AMI147" s="0"/>
      <c r="AMJ147" s="0"/>
    </row>
    <row r="148" s="90" customFormat="true" ht="13.3" hidden="false" customHeight="false" outlineLevel="0" collapsed="false">
      <c r="A148" s="31" t="n">
        <v>145</v>
      </c>
      <c r="B148" s="53" t="n">
        <v>2020</v>
      </c>
      <c r="C148" s="53" t="s">
        <v>334</v>
      </c>
      <c r="D148" s="54" t="s">
        <v>335</v>
      </c>
      <c r="E148" s="34" t="s">
        <v>72</v>
      </c>
      <c r="F148" s="34"/>
      <c r="G148" s="55" t="n">
        <v>4443</v>
      </c>
      <c r="H148" s="56" t="n">
        <v>43948</v>
      </c>
      <c r="I148" s="56" t="n">
        <v>43921</v>
      </c>
      <c r="J148" s="57" t="n">
        <f aca="false">H148</f>
        <v>43948</v>
      </c>
      <c r="K148" s="58" t="n">
        <v>43891</v>
      </c>
      <c r="L148" s="59" t="n">
        <v>180</v>
      </c>
      <c r="M148" s="40" t="n">
        <f aca="false">WEEKDAY(I148,1)</f>
        <v>3</v>
      </c>
      <c r="N148" s="41" t="n">
        <f aca="false">SUM(J148+L148)</f>
        <v>44128</v>
      </c>
      <c r="O148" s="42" t="s">
        <v>32</v>
      </c>
      <c r="P148" s="61" t="s">
        <v>33</v>
      </c>
      <c r="Q148" s="62" t="n">
        <v>769</v>
      </c>
      <c r="R148" s="45" t="n">
        <v>44048</v>
      </c>
      <c r="S148" s="62" t="n">
        <v>21325</v>
      </c>
      <c r="T148" s="63" t="n">
        <v>44048</v>
      </c>
      <c r="U148" s="64" t="n">
        <v>2</v>
      </c>
      <c r="V148" s="62"/>
      <c r="W148" s="65"/>
      <c r="X148" s="66"/>
      <c r="Y148" s="67"/>
      <c r="Z148" s="66"/>
      <c r="AA148" s="68" t="s">
        <v>85</v>
      </c>
      <c r="AB148" s="70"/>
      <c r="AMF148" s="0"/>
      <c r="AMG148" s="0"/>
      <c r="AMH148" s="0"/>
      <c r="AMI148" s="0"/>
      <c r="AMJ148" s="0"/>
    </row>
    <row r="149" s="90" customFormat="true" ht="13.3" hidden="false" customHeight="false" outlineLevel="0" collapsed="false">
      <c r="A149" s="31" t="n">
        <v>146</v>
      </c>
      <c r="B149" s="53" t="n">
        <v>2020</v>
      </c>
      <c r="C149" s="53" t="s">
        <v>336</v>
      </c>
      <c r="D149" s="103" t="s">
        <v>337</v>
      </c>
      <c r="E149" s="34"/>
      <c r="F149" s="34"/>
      <c r="G149" s="55" t="n">
        <v>700</v>
      </c>
      <c r="H149" s="56" t="n">
        <v>44014</v>
      </c>
      <c r="I149" s="56" t="n">
        <v>44012</v>
      </c>
      <c r="J149" s="57" t="n">
        <f aca="false">H149</f>
        <v>44014</v>
      </c>
      <c r="K149" s="58" t="n">
        <v>43983</v>
      </c>
      <c r="L149" s="59" t="n">
        <v>180</v>
      </c>
      <c r="M149" s="40" t="n">
        <f aca="false">WEEKDAY(I149,1)</f>
        <v>3</v>
      </c>
      <c r="N149" s="41" t="n">
        <f aca="false">SUM(J149+L149)</f>
        <v>44194</v>
      </c>
      <c r="O149" s="60" t="s">
        <v>338</v>
      </c>
      <c r="P149" s="61" t="s">
        <v>339</v>
      </c>
      <c r="Q149" s="62" t="n">
        <v>700</v>
      </c>
      <c r="R149" s="45" t="n">
        <v>44014</v>
      </c>
      <c r="S149" s="62" t="n">
        <v>21301</v>
      </c>
      <c r="T149" s="63" t="n">
        <v>44014</v>
      </c>
      <c r="U149" s="64" t="s">
        <v>54</v>
      </c>
      <c r="V149" s="62"/>
      <c r="W149" s="67"/>
      <c r="X149" s="66"/>
      <c r="Y149" s="67"/>
      <c r="Z149" s="66"/>
      <c r="AA149" s="68" t="s">
        <v>34</v>
      </c>
      <c r="AB149" s="70"/>
      <c r="AMF149" s="0"/>
      <c r="AMG149" s="0"/>
      <c r="AMH149" s="0"/>
      <c r="AMI149" s="0"/>
      <c r="AMJ149" s="0"/>
    </row>
    <row r="150" s="90" customFormat="true" ht="13.3" hidden="false" customHeight="false" outlineLevel="0" collapsed="false">
      <c r="A150" s="31" t="n">
        <v>147</v>
      </c>
      <c r="B150" s="53" t="n">
        <v>2020</v>
      </c>
      <c r="C150" s="53" t="s">
        <v>340</v>
      </c>
      <c r="D150" s="103" t="s">
        <v>337</v>
      </c>
      <c r="E150" s="34"/>
      <c r="F150" s="34"/>
      <c r="G150" s="55" t="n">
        <v>562</v>
      </c>
      <c r="H150" s="56" t="n">
        <v>43938</v>
      </c>
      <c r="I150" s="56" t="n">
        <v>43938</v>
      </c>
      <c r="J150" s="57" t="n">
        <f aca="false">H150</f>
        <v>43938</v>
      </c>
      <c r="K150" s="58" t="n">
        <v>-613515</v>
      </c>
      <c r="L150" s="59" t="n">
        <v>180</v>
      </c>
      <c r="M150" s="40" t="n">
        <f aca="false">WEEKDAY(I150,1)</f>
        <v>6</v>
      </c>
      <c r="N150" s="41" t="n">
        <f aca="false">SUM(J150+L150)</f>
        <v>44118</v>
      </c>
      <c r="O150" s="104" t="s">
        <v>341</v>
      </c>
      <c r="P150" s="61" t="s">
        <v>339</v>
      </c>
      <c r="Q150" s="62" t="n">
        <v>562</v>
      </c>
      <c r="R150" s="45" t="n">
        <v>43938</v>
      </c>
      <c r="S150" s="62" t="n">
        <v>21250</v>
      </c>
      <c r="T150" s="63" t="n">
        <v>43938</v>
      </c>
      <c r="U150" s="64" t="s">
        <v>342</v>
      </c>
      <c r="V150" s="62"/>
      <c r="W150" s="67"/>
      <c r="X150" s="66"/>
      <c r="Y150" s="67"/>
      <c r="Z150" s="66"/>
      <c r="AA150" s="68" t="s">
        <v>34</v>
      </c>
      <c r="AB150" s="70"/>
      <c r="AMF150" s="0"/>
      <c r="AMG150" s="0"/>
      <c r="AMH150" s="0"/>
      <c r="AMI150" s="0"/>
      <c r="AMJ150" s="0"/>
    </row>
    <row r="151" s="90" customFormat="true" ht="13.3" hidden="false" customHeight="false" outlineLevel="0" collapsed="false">
      <c r="A151" s="31" t="n">
        <v>148</v>
      </c>
      <c r="B151" s="53" t="n">
        <v>2020</v>
      </c>
      <c r="C151" s="53" t="s">
        <v>343</v>
      </c>
      <c r="D151" s="54" t="s">
        <v>344</v>
      </c>
      <c r="E151" s="34" t="s">
        <v>70</v>
      </c>
      <c r="F151" s="34"/>
      <c r="G151" s="55" t="n">
        <v>1890</v>
      </c>
      <c r="H151" s="56" t="n">
        <v>43915</v>
      </c>
      <c r="I151" s="74" t="n">
        <v>43862</v>
      </c>
      <c r="J151" s="57" t="n">
        <f aca="false">H151</f>
        <v>43915</v>
      </c>
      <c r="K151" s="58" t="n">
        <v>43862</v>
      </c>
      <c r="L151" s="59" t="n">
        <v>180</v>
      </c>
      <c r="M151" s="40" t="n">
        <f aca="false">WEEKDAY(I151,1)</f>
        <v>7</v>
      </c>
      <c r="N151" s="41" t="n">
        <f aca="false">SUM(J151+L151)</f>
        <v>44095</v>
      </c>
      <c r="O151" s="42" t="s">
        <v>32</v>
      </c>
      <c r="P151" s="43" t="s">
        <v>33</v>
      </c>
      <c r="Q151" s="48" t="n">
        <v>643</v>
      </c>
      <c r="R151" s="45" t="n">
        <v>43985</v>
      </c>
      <c r="S151" s="76" t="n">
        <v>21283</v>
      </c>
      <c r="T151" s="63" t="n">
        <v>43986</v>
      </c>
      <c r="U151" s="64" t="n">
        <v>4</v>
      </c>
      <c r="V151" s="62" t="n">
        <v>1658</v>
      </c>
      <c r="W151" s="51" t="n">
        <v>43992</v>
      </c>
      <c r="X151" s="50" t="n">
        <v>112</v>
      </c>
      <c r="Y151" s="51" t="n">
        <v>43997</v>
      </c>
      <c r="Z151" s="50" t="n">
        <v>8</v>
      </c>
      <c r="AA151" s="68" t="s">
        <v>34</v>
      </c>
      <c r="AB151" s="70"/>
      <c r="AMF151" s="0"/>
      <c r="AMG151" s="0"/>
      <c r="AMH151" s="0"/>
      <c r="AMI151" s="0"/>
      <c r="AMJ151" s="0"/>
    </row>
    <row r="152" s="90" customFormat="true" ht="13.3" hidden="false" customHeight="false" outlineLevel="0" collapsed="false">
      <c r="A152" s="31" t="n">
        <v>149</v>
      </c>
      <c r="B152" s="53" t="n">
        <v>2020</v>
      </c>
      <c r="C152" s="53" t="s">
        <v>345</v>
      </c>
      <c r="D152" s="54" t="s">
        <v>344</v>
      </c>
      <c r="E152" s="34" t="s">
        <v>72</v>
      </c>
      <c r="F152" s="34"/>
      <c r="G152" s="55" t="n">
        <v>1980</v>
      </c>
      <c r="H152" s="56" t="n">
        <v>44133</v>
      </c>
      <c r="I152" s="56" t="n">
        <v>44133</v>
      </c>
      <c r="J152" s="57" t="n">
        <f aca="false">H152</f>
        <v>44133</v>
      </c>
      <c r="K152" s="58" t="n">
        <v>44105</v>
      </c>
      <c r="L152" s="59" t="n">
        <v>180</v>
      </c>
      <c r="M152" s="40" t="n">
        <f aca="false">WEEKDAY(I152,1)</f>
        <v>5</v>
      </c>
      <c r="N152" s="41" t="n">
        <f aca="false">SUM(J152+L152)</f>
        <v>44313</v>
      </c>
      <c r="O152" s="60" t="s">
        <v>32</v>
      </c>
      <c r="P152" s="61" t="s">
        <v>33</v>
      </c>
      <c r="Q152" s="62" t="n">
        <v>1031</v>
      </c>
      <c r="R152" s="45" t="n">
        <v>44184</v>
      </c>
      <c r="S152" s="62" t="n">
        <v>21422</v>
      </c>
      <c r="T152" s="63" t="n">
        <v>44186</v>
      </c>
      <c r="U152" s="64" t="n">
        <v>3</v>
      </c>
      <c r="V152" s="62" t="n">
        <v>3174</v>
      </c>
      <c r="W152" s="65" t="n">
        <v>44183</v>
      </c>
      <c r="X152" s="66" t="n">
        <v>243</v>
      </c>
      <c r="Y152" s="67" t="n">
        <v>44186</v>
      </c>
      <c r="Z152" s="50" t="n">
        <v>42</v>
      </c>
      <c r="AA152" s="68" t="s">
        <v>34</v>
      </c>
      <c r="AB152" s="70"/>
      <c r="AMF152" s="0"/>
      <c r="AMG152" s="0"/>
      <c r="AMH152" s="0"/>
      <c r="AMI152" s="0"/>
      <c r="AMJ152" s="0"/>
    </row>
    <row r="153" s="90" customFormat="true" ht="13.3" hidden="false" customHeight="false" outlineLevel="0" collapsed="false">
      <c r="A153" s="31" t="n">
        <v>150</v>
      </c>
      <c r="B153" s="53" t="n">
        <v>2020</v>
      </c>
      <c r="C153" s="53" t="s">
        <v>346</v>
      </c>
      <c r="D153" s="54" t="s">
        <v>347</v>
      </c>
      <c r="E153" s="34"/>
      <c r="F153" s="34"/>
      <c r="G153" s="55" t="n">
        <v>36</v>
      </c>
      <c r="H153" s="105" t="n">
        <v>43966</v>
      </c>
      <c r="I153" s="56" t="n">
        <v>43959</v>
      </c>
      <c r="J153" s="57" t="n">
        <f aca="false">H153</f>
        <v>43966</v>
      </c>
      <c r="K153" s="58" t="n">
        <v>43952</v>
      </c>
      <c r="L153" s="59" t="n">
        <v>180</v>
      </c>
      <c r="M153" s="40" t="n">
        <f aca="false">WEEKDAY(I153,1)</f>
        <v>6</v>
      </c>
      <c r="N153" s="41" t="n">
        <f aca="false">SUM(J153+L153)</f>
        <v>44146</v>
      </c>
      <c r="O153" s="60" t="s">
        <v>32</v>
      </c>
      <c r="P153" s="61" t="s">
        <v>33</v>
      </c>
      <c r="Q153" s="62" t="n">
        <v>845</v>
      </c>
      <c r="R153" s="45" t="n">
        <v>44096</v>
      </c>
      <c r="S153" s="62" t="n">
        <v>21358</v>
      </c>
      <c r="T153" s="63" t="n">
        <v>44096</v>
      </c>
      <c r="U153" s="64" t="n">
        <v>1</v>
      </c>
      <c r="V153" s="62" t="n">
        <v>1892</v>
      </c>
      <c r="W153" s="51" t="n">
        <v>44020</v>
      </c>
      <c r="X153" s="50" t="n">
        <v>132</v>
      </c>
      <c r="Y153" s="51" t="n">
        <v>44025</v>
      </c>
      <c r="Z153" s="50" t="n">
        <v>15</v>
      </c>
      <c r="AA153" s="68" t="s">
        <v>34</v>
      </c>
      <c r="AB153" s="70"/>
      <c r="AMF153" s="0"/>
      <c r="AMG153" s="0"/>
      <c r="AMH153" s="0"/>
      <c r="AMI153" s="0"/>
      <c r="AMJ153" s="0"/>
    </row>
    <row r="154" s="90" customFormat="true" ht="13.3" hidden="false" customHeight="false" outlineLevel="0" collapsed="false">
      <c r="A154" s="31" t="n">
        <v>151</v>
      </c>
      <c r="B154" s="32" t="n">
        <v>2020</v>
      </c>
      <c r="C154" s="53" t="s">
        <v>348</v>
      </c>
      <c r="D154" s="54" t="s">
        <v>349</v>
      </c>
      <c r="E154" s="34" t="s">
        <v>72</v>
      </c>
      <c r="F154" s="34"/>
      <c r="G154" s="55" t="n">
        <v>75</v>
      </c>
      <c r="H154" s="56" t="n">
        <v>43917</v>
      </c>
      <c r="I154" s="56" t="n">
        <v>44166</v>
      </c>
      <c r="J154" s="57" t="n">
        <f aca="false">H154</f>
        <v>43917</v>
      </c>
      <c r="K154" s="58" t="n">
        <v>43891</v>
      </c>
      <c r="L154" s="59" t="n">
        <v>180</v>
      </c>
      <c r="M154" s="40" t="n">
        <f aca="false">WEEKDAY(I154,1)</f>
        <v>3</v>
      </c>
      <c r="N154" s="41" t="n">
        <f aca="false">SUM(J154+L154)</f>
        <v>44097</v>
      </c>
      <c r="O154" s="42" t="s">
        <v>32</v>
      </c>
      <c r="P154" s="61" t="s">
        <v>78</v>
      </c>
      <c r="Q154" s="53" t="n">
        <v>581</v>
      </c>
      <c r="R154" s="96" t="n">
        <v>43949</v>
      </c>
      <c r="S154" s="76" t="n">
        <v>21257</v>
      </c>
      <c r="T154" s="63" t="n">
        <v>43949</v>
      </c>
      <c r="U154" s="64" t="n">
        <v>1</v>
      </c>
      <c r="V154" s="48" t="n">
        <v>1282</v>
      </c>
      <c r="W154" s="51" t="n">
        <v>43955</v>
      </c>
      <c r="X154" s="50" t="n">
        <v>86</v>
      </c>
      <c r="Y154" s="51" t="n">
        <v>43958</v>
      </c>
      <c r="Z154" s="50" t="n">
        <v>178</v>
      </c>
      <c r="AA154" s="68" t="s">
        <v>34</v>
      </c>
      <c r="AB154" s="70"/>
      <c r="AMF154" s="0"/>
      <c r="AMG154" s="0"/>
      <c r="AMH154" s="0"/>
      <c r="AMI154" s="0"/>
      <c r="AMJ154" s="0"/>
    </row>
    <row r="155" s="90" customFormat="true" ht="13.3" hidden="false" customHeight="false" outlineLevel="0" collapsed="false">
      <c r="A155" s="31" t="n">
        <v>152</v>
      </c>
      <c r="B155" s="53" t="n">
        <v>2020</v>
      </c>
      <c r="C155" s="53" t="s">
        <v>350</v>
      </c>
      <c r="D155" s="54" t="s">
        <v>349</v>
      </c>
      <c r="E155" s="34" t="s">
        <v>72</v>
      </c>
      <c r="F155" s="34"/>
      <c r="G155" s="55" t="n">
        <v>199</v>
      </c>
      <c r="H155" s="56" t="n">
        <v>44111</v>
      </c>
      <c r="I155" s="56" t="n">
        <v>44053</v>
      </c>
      <c r="J155" s="57" t="n">
        <f aca="false">H155</f>
        <v>44111</v>
      </c>
      <c r="K155" s="58" t="n">
        <v>44044</v>
      </c>
      <c r="L155" s="59" t="n">
        <v>180</v>
      </c>
      <c r="M155" s="40" t="n">
        <f aca="false">WEEKDAY(I155,1)</f>
        <v>2</v>
      </c>
      <c r="N155" s="41" t="n">
        <f aca="false">SUM(J155+L155)</f>
        <v>44291</v>
      </c>
      <c r="O155" s="60" t="s">
        <v>32</v>
      </c>
      <c r="P155" s="61" t="s">
        <v>33</v>
      </c>
      <c r="Q155" s="62" t="n">
        <v>957</v>
      </c>
      <c r="R155" s="45" t="n">
        <v>44165</v>
      </c>
      <c r="S155" s="62" t="n">
        <v>21408</v>
      </c>
      <c r="T155" s="63" t="n">
        <v>44166</v>
      </c>
      <c r="U155" s="64" t="n">
        <v>3</v>
      </c>
      <c r="V155" s="62" t="n">
        <v>3017</v>
      </c>
      <c r="W155" s="51" t="n">
        <v>44168</v>
      </c>
      <c r="X155" s="66" t="n">
        <v>233</v>
      </c>
      <c r="Y155" s="51" t="n">
        <v>44172</v>
      </c>
      <c r="Z155" s="50" t="n">
        <v>22</v>
      </c>
      <c r="AA155" s="68" t="s">
        <v>34</v>
      </c>
      <c r="AB155" s="70"/>
      <c r="AMF155" s="0"/>
      <c r="AMG155" s="0"/>
      <c r="AMH155" s="0"/>
      <c r="AMI155" s="0"/>
      <c r="AMJ155" s="0"/>
    </row>
    <row r="156" s="90" customFormat="true" ht="13.3" hidden="false" customHeight="false" outlineLevel="0" collapsed="false">
      <c r="A156" s="31" t="n">
        <v>153</v>
      </c>
      <c r="B156" s="53" t="n">
        <v>2020</v>
      </c>
      <c r="C156" s="53" t="s">
        <v>351</v>
      </c>
      <c r="D156" s="54" t="s">
        <v>352</v>
      </c>
      <c r="E156" s="34" t="s">
        <v>53</v>
      </c>
      <c r="F156" s="34"/>
      <c r="G156" s="55" t="n">
        <v>140</v>
      </c>
      <c r="H156" s="56" t="n">
        <v>43924</v>
      </c>
      <c r="I156" s="56" t="n">
        <v>43924</v>
      </c>
      <c r="J156" s="57" t="n">
        <f aca="false">H156</f>
        <v>43924</v>
      </c>
      <c r="K156" s="58" t="n">
        <v>43922</v>
      </c>
      <c r="L156" s="59" t="n">
        <v>180</v>
      </c>
      <c r="M156" s="40" t="n">
        <f aca="false">WEEKDAY(I156,1)</f>
        <v>6</v>
      </c>
      <c r="N156" s="41" t="n">
        <f aca="false">SUM(J156+L156)</f>
        <v>44104</v>
      </c>
      <c r="O156" s="42" t="s">
        <v>32</v>
      </c>
      <c r="P156" s="43" t="s">
        <v>33</v>
      </c>
      <c r="Q156" s="62" t="n">
        <v>784</v>
      </c>
      <c r="R156" s="45" t="n">
        <v>44050</v>
      </c>
      <c r="S156" s="62" t="n">
        <v>21327</v>
      </c>
      <c r="T156" s="63" t="n">
        <v>44050</v>
      </c>
      <c r="U156" s="64" t="n">
        <v>2</v>
      </c>
      <c r="V156" s="62" t="n">
        <v>2283</v>
      </c>
      <c r="W156" s="72" t="n">
        <v>44068</v>
      </c>
      <c r="X156" s="50" t="n">
        <v>165</v>
      </c>
      <c r="Y156" s="51" t="n">
        <v>44070</v>
      </c>
      <c r="Z156" s="50" t="n">
        <v>35</v>
      </c>
      <c r="AA156" s="68" t="s">
        <v>34</v>
      </c>
      <c r="AB156" s="70"/>
      <c r="AMF156" s="0"/>
      <c r="AMG156" s="0"/>
      <c r="AMH156" s="0"/>
      <c r="AMI156" s="0"/>
      <c r="AMJ156" s="0"/>
    </row>
    <row r="157" s="90" customFormat="true" ht="13.3" hidden="false" customHeight="false" outlineLevel="0" collapsed="false">
      <c r="A157" s="31" t="n">
        <v>154</v>
      </c>
      <c r="B157" s="53" t="n">
        <v>2020</v>
      </c>
      <c r="C157" s="53" t="s">
        <v>353</v>
      </c>
      <c r="D157" s="54" t="s">
        <v>352</v>
      </c>
      <c r="E157" s="34" t="s">
        <v>53</v>
      </c>
      <c r="F157" s="34"/>
      <c r="G157" s="55" t="n">
        <v>367</v>
      </c>
      <c r="H157" s="56" t="n">
        <v>44134</v>
      </c>
      <c r="I157" s="56" t="n">
        <v>44134</v>
      </c>
      <c r="J157" s="57" t="n">
        <f aca="false">H157</f>
        <v>44134</v>
      </c>
      <c r="K157" s="58" t="n">
        <v>44105</v>
      </c>
      <c r="L157" s="59" t="n">
        <v>180</v>
      </c>
      <c r="M157" s="40" t="n">
        <f aca="false">WEEKDAY(I157,1)</f>
        <v>6</v>
      </c>
      <c r="N157" s="41" t="n">
        <f aca="false">SUM(J157+L157)</f>
        <v>44314</v>
      </c>
      <c r="O157" s="60" t="s">
        <v>32</v>
      </c>
      <c r="P157" s="61" t="s">
        <v>33</v>
      </c>
      <c r="Q157" s="62" t="n">
        <v>1008</v>
      </c>
      <c r="R157" s="45" t="n">
        <v>44180</v>
      </c>
      <c r="S157" s="62" t="n">
        <v>21419</v>
      </c>
      <c r="T157" s="63" t="n">
        <v>44181</v>
      </c>
      <c r="U157" s="64" t="n">
        <v>1</v>
      </c>
      <c r="V157" s="62" t="n">
        <v>3174</v>
      </c>
      <c r="W157" s="65" t="n">
        <v>44183</v>
      </c>
      <c r="X157" s="66" t="n">
        <v>243</v>
      </c>
      <c r="Y157" s="67" t="n">
        <v>44186</v>
      </c>
      <c r="Z157" s="50" t="n">
        <v>42</v>
      </c>
      <c r="AA157" s="68" t="s">
        <v>34</v>
      </c>
      <c r="AB157" s="70"/>
      <c r="AMF157" s="0"/>
      <c r="AMG157" s="0"/>
      <c r="AMH157" s="0"/>
      <c r="AMI157" s="0"/>
      <c r="AMJ157" s="0"/>
    </row>
    <row r="158" s="90" customFormat="true" ht="13.3" hidden="false" customHeight="false" outlineLevel="0" collapsed="false">
      <c r="A158" s="31" t="n">
        <v>155</v>
      </c>
      <c r="B158" s="53" t="n">
        <v>2020</v>
      </c>
      <c r="C158" s="53" t="s">
        <v>354</v>
      </c>
      <c r="D158" s="54" t="s">
        <v>355</v>
      </c>
      <c r="E158" s="34" t="s">
        <v>37</v>
      </c>
      <c r="F158" s="70"/>
      <c r="G158" s="71" t="s">
        <v>356</v>
      </c>
      <c r="H158" s="56" t="n">
        <v>44144</v>
      </c>
      <c r="I158" s="56" t="n">
        <v>44144</v>
      </c>
      <c r="J158" s="57" t="n">
        <f aca="false">H158</f>
        <v>44144</v>
      </c>
      <c r="K158" s="58" t="n">
        <v>44136</v>
      </c>
      <c r="L158" s="59" t="n">
        <v>180</v>
      </c>
      <c r="M158" s="40" t="n">
        <f aca="false">WEEKDAY(I158,1)</f>
        <v>2</v>
      </c>
      <c r="N158" s="41" t="n">
        <f aca="false">SUM(J158+L158)</f>
        <v>44324</v>
      </c>
      <c r="O158" s="60" t="s">
        <v>32</v>
      </c>
      <c r="P158" s="61" t="s">
        <v>33</v>
      </c>
      <c r="Q158" s="62" t="n">
        <v>1053</v>
      </c>
      <c r="R158" s="45" t="n">
        <v>44193</v>
      </c>
      <c r="S158" s="62" t="n">
        <v>21245</v>
      </c>
      <c r="T158" s="63" t="n">
        <v>44193</v>
      </c>
      <c r="U158" s="64" t="n">
        <v>10</v>
      </c>
      <c r="V158" s="62" t="n">
        <v>3181</v>
      </c>
      <c r="W158" s="65" t="n">
        <v>44183</v>
      </c>
      <c r="X158" s="66" t="n">
        <v>243</v>
      </c>
      <c r="Y158" s="67" t="n">
        <v>44186</v>
      </c>
      <c r="Z158" s="50" t="n">
        <v>42</v>
      </c>
      <c r="AA158" s="68" t="s">
        <v>34</v>
      </c>
      <c r="AB158" s="70"/>
      <c r="AMF158" s="0"/>
      <c r="AMG158" s="0"/>
      <c r="AMH158" s="0"/>
      <c r="AMI158" s="0"/>
      <c r="AMJ158" s="0"/>
    </row>
    <row r="159" s="90" customFormat="true" ht="13.3" hidden="false" customHeight="false" outlineLevel="0" collapsed="false">
      <c r="A159" s="31" t="n">
        <v>156</v>
      </c>
      <c r="B159" s="32" t="n">
        <v>2020</v>
      </c>
      <c r="C159" s="32" t="s">
        <v>357</v>
      </c>
      <c r="D159" s="33" t="s">
        <v>358</v>
      </c>
      <c r="E159" s="77" t="s">
        <v>53</v>
      </c>
      <c r="F159" s="77"/>
      <c r="G159" s="35" t="n">
        <v>43</v>
      </c>
      <c r="H159" s="36" t="n">
        <v>43923</v>
      </c>
      <c r="I159" s="69" t="n">
        <v>43923</v>
      </c>
      <c r="J159" s="37" t="n">
        <f aca="false">H159</f>
        <v>43923</v>
      </c>
      <c r="K159" s="38" t="n">
        <v>43922</v>
      </c>
      <c r="L159" s="39" t="n">
        <v>180</v>
      </c>
      <c r="M159" s="40" t="n">
        <f aca="false">WEEKDAY(I159,1)</f>
        <v>5</v>
      </c>
      <c r="N159" s="41" t="n">
        <f aca="false">SUM(J159+L159)</f>
        <v>44103</v>
      </c>
      <c r="O159" s="42" t="s">
        <v>32</v>
      </c>
      <c r="P159" s="43" t="s">
        <v>33</v>
      </c>
      <c r="Q159" s="44" t="n">
        <v>685</v>
      </c>
      <c r="R159" s="45" t="n">
        <v>44006</v>
      </c>
      <c r="S159" s="46" t="n">
        <v>21295</v>
      </c>
      <c r="T159" s="47" t="n">
        <v>44006</v>
      </c>
      <c r="U159" s="14" t="n">
        <v>2</v>
      </c>
      <c r="V159" s="62" t="n">
        <v>2068</v>
      </c>
      <c r="W159" s="63" t="n">
        <v>44041</v>
      </c>
      <c r="X159" s="50" t="n">
        <v>145</v>
      </c>
      <c r="Y159" s="51" t="n">
        <v>44042</v>
      </c>
      <c r="Z159" s="50" t="n">
        <v>20</v>
      </c>
      <c r="AA159" s="52" t="s">
        <v>34</v>
      </c>
      <c r="AB159" s="70"/>
      <c r="AMF159" s="0"/>
      <c r="AMG159" s="0"/>
      <c r="AMH159" s="0"/>
      <c r="AMI159" s="0"/>
      <c r="AMJ159" s="0"/>
    </row>
    <row r="160" s="90" customFormat="true" ht="13.3" hidden="false" customHeight="false" outlineLevel="0" collapsed="false">
      <c r="A160" s="31" t="n">
        <v>157</v>
      </c>
      <c r="B160" s="53" t="n">
        <v>2020</v>
      </c>
      <c r="C160" s="53" t="s">
        <v>359</v>
      </c>
      <c r="D160" s="54" t="s">
        <v>358</v>
      </c>
      <c r="E160" s="34" t="s">
        <v>53</v>
      </c>
      <c r="F160" s="34"/>
      <c r="G160" s="55" t="n">
        <v>127</v>
      </c>
      <c r="H160" s="56" t="n">
        <v>44138</v>
      </c>
      <c r="I160" s="56" t="n">
        <v>44138</v>
      </c>
      <c r="J160" s="57" t="n">
        <f aca="false">H160</f>
        <v>44138</v>
      </c>
      <c r="K160" s="58" t="n">
        <v>44136</v>
      </c>
      <c r="L160" s="59" t="n">
        <v>180</v>
      </c>
      <c r="M160" s="40" t="n">
        <f aca="false">WEEKDAY(I160,1)</f>
        <v>3</v>
      </c>
      <c r="N160" s="41" t="n">
        <f aca="false">SUM(J160+L160)</f>
        <v>44318</v>
      </c>
      <c r="O160" s="60" t="s">
        <v>32</v>
      </c>
      <c r="P160" s="61" t="s">
        <v>33</v>
      </c>
      <c r="Q160" s="62" t="n">
        <v>1007</v>
      </c>
      <c r="R160" s="45" t="n">
        <v>44180</v>
      </c>
      <c r="S160" s="62" t="n">
        <v>21419</v>
      </c>
      <c r="T160" s="63" t="n">
        <v>44181</v>
      </c>
      <c r="U160" s="64" t="n">
        <v>1</v>
      </c>
      <c r="V160" s="62" t="n">
        <v>3153</v>
      </c>
      <c r="W160" s="65" t="n">
        <v>44181</v>
      </c>
      <c r="X160" s="66" t="n">
        <v>242</v>
      </c>
      <c r="Y160" s="67" t="n">
        <v>44183</v>
      </c>
      <c r="Z160" s="50" t="n">
        <v>22</v>
      </c>
      <c r="AA160" s="68" t="s">
        <v>34</v>
      </c>
      <c r="AB160" s="70"/>
      <c r="AMF160" s="0"/>
      <c r="AMG160" s="0"/>
      <c r="AMH160" s="0"/>
      <c r="AMI160" s="0"/>
      <c r="AMJ160" s="0"/>
    </row>
    <row r="161" s="90" customFormat="true" ht="13.3" hidden="false" customHeight="false" outlineLevel="0" collapsed="false">
      <c r="A161" s="31" t="n">
        <v>158</v>
      </c>
      <c r="B161" s="53" t="n">
        <v>2020</v>
      </c>
      <c r="C161" s="53" t="s">
        <v>360</v>
      </c>
      <c r="D161" s="54" t="s">
        <v>361</v>
      </c>
      <c r="E161" s="34" t="s">
        <v>37</v>
      </c>
      <c r="F161" s="34"/>
      <c r="G161" s="55" t="n">
        <v>1210</v>
      </c>
      <c r="H161" s="56" t="n">
        <v>44141</v>
      </c>
      <c r="I161" s="56" t="n">
        <v>44141</v>
      </c>
      <c r="J161" s="57" t="n">
        <f aca="false">H161</f>
        <v>44141</v>
      </c>
      <c r="K161" s="58" t="n">
        <v>44136</v>
      </c>
      <c r="L161" s="59" t="n">
        <v>180</v>
      </c>
      <c r="M161" s="40" t="n">
        <f aca="false">WEEKDAY(I161,1)</f>
        <v>6</v>
      </c>
      <c r="N161" s="41" t="n">
        <f aca="false">SUM(J161+L161)</f>
        <v>44321</v>
      </c>
      <c r="O161" s="60" t="s">
        <v>32</v>
      </c>
      <c r="P161" s="61" t="s">
        <v>33</v>
      </c>
      <c r="Q161" s="62" t="n">
        <v>979</v>
      </c>
      <c r="R161" s="45" t="n">
        <v>44174</v>
      </c>
      <c r="S161" s="62" t="n">
        <v>21414</v>
      </c>
      <c r="T161" s="63" t="n">
        <v>44174</v>
      </c>
      <c r="U161" s="64" t="n">
        <v>3</v>
      </c>
      <c r="V161" s="62" t="n">
        <v>3140</v>
      </c>
      <c r="W161" s="72" t="n">
        <v>44180</v>
      </c>
      <c r="X161" s="50" t="n">
        <v>240</v>
      </c>
      <c r="Y161" s="51" t="n">
        <v>44181</v>
      </c>
      <c r="Z161" s="66" t="s">
        <v>56</v>
      </c>
      <c r="AA161" s="68" t="s">
        <v>34</v>
      </c>
      <c r="AB161" s="70"/>
      <c r="AMF161" s="0"/>
      <c r="AMG161" s="0"/>
      <c r="AMH161" s="0"/>
      <c r="AMI161" s="0"/>
      <c r="AMJ161" s="0"/>
    </row>
    <row r="162" s="90" customFormat="true" ht="13.3" hidden="false" customHeight="false" outlineLevel="0" collapsed="false">
      <c r="A162" s="31" t="n">
        <v>159</v>
      </c>
      <c r="B162" s="32" t="n">
        <v>2020</v>
      </c>
      <c r="C162" s="53" t="s">
        <v>362</v>
      </c>
      <c r="D162" s="54" t="s">
        <v>363</v>
      </c>
      <c r="E162" s="34" t="s">
        <v>91</v>
      </c>
      <c r="F162" s="34"/>
      <c r="G162" s="55" t="n">
        <v>3283</v>
      </c>
      <c r="H162" s="56" t="n">
        <v>43868</v>
      </c>
      <c r="I162" s="56" t="n">
        <v>43867</v>
      </c>
      <c r="J162" s="57" t="n">
        <f aca="false">H162</f>
        <v>43868</v>
      </c>
      <c r="K162" s="58" t="n">
        <v>43862</v>
      </c>
      <c r="L162" s="59" t="n">
        <v>180</v>
      </c>
      <c r="M162" s="40" t="n">
        <f aca="false">WEEKDAY(I162,1)</f>
        <v>5</v>
      </c>
      <c r="N162" s="41" t="n">
        <f aca="false">SUM(J162+L162)</f>
        <v>44048</v>
      </c>
      <c r="O162" s="42" t="s">
        <v>92</v>
      </c>
      <c r="P162" s="43" t="s">
        <v>33</v>
      </c>
      <c r="Q162" s="44" t="n">
        <v>530</v>
      </c>
      <c r="R162" s="45" t="n">
        <v>43915</v>
      </c>
      <c r="S162" s="76" t="n">
        <v>21229</v>
      </c>
      <c r="T162" s="63" t="n">
        <v>43915</v>
      </c>
      <c r="U162" s="64" t="n">
        <v>4</v>
      </c>
      <c r="V162" s="48"/>
      <c r="W162" s="49"/>
      <c r="X162" s="50"/>
      <c r="Y162" s="51"/>
      <c r="Z162" s="50"/>
      <c r="AA162" s="68" t="s">
        <v>93</v>
      </c>
      <c r="AB162" s="70"/>
      <c r="AMF162" s="0"/>
      <c r="AMG162" s="0"/>
      <c r="AMH162" s="0"/>
      <c r="AMI162" s="0"/>
      <c r="AMJ162" s="0"/>
    </row>
    <row r="163" s="90" customFormat="true" ht="13.3" hidden="false" customHeight="false" outlineLevel="0" collapsed="false">
      <c r="A163" s="31" t="n">
        <v>160</v>
      </c>
      <c r="B163" s="53" t="n">
        <v>2020</v>
      </c>
      <c r="C163" s="53" t="s">
        <v>364</v>
      </c>
      <c r="D163" s="54" t="s">
        <v>365</v>
      </c>
      <c r="E163" s="34" t="s">
        <v>70</v>
      </c>
      <c r="F163" s="34"/>
      <c r="G163" s="55" t="n">
        <v>26</v>
      </c>
      <c r="H163" s="56" t="n">
        <v>43903</v>
      </c>
      <c r="I163" s="56" t="n">
        <v>43903</v>
      </c>
      <c r="J163" s="57" t="n">
        <f aca="false">H163</f>
        <v>43903</v>
      </c>
      <c r="K163" s="58" t="n">
        <v>43891</v>
      </c>
      <c r="L163" s="59" t="n">
        <v>180</v>
      </c>
      <c r="M163" s="40" t="n">
        <f aca="false">WEEKDAY(I163,1)</f>
        <v>6</v>
      </c>
      <c r="N163" s="41" t="n">
        <f aca="false">SUM(J163+L163)</f>
        <v>44083</v>
      </c>
      <c r="O163" s="42" t="s">
        <v>32</v>
      </c>
      <c r="P163" s="61" t="s">
        <v>33</v>
      </c>
      <c r="Q163" s="48" t="n">
        <v>625</v>
      </c>
      <c r="R163" s="45" t="n">
        <v>43979</v>
      </c>
      <c r="S163" s="46" t="n">
        <v>21279</v>
      </c>
      <c r="T163" s="47" t="n">
        <v>43980</v>
      </c>
      <c r="U163" s="64" t="n">
        <v>1</v>
      </c>
      <c r="V163" s="62" t="n">
        <v>1708</v>
      </c>
      <c r="W163" s="51" t="n">
        <v>43999</v>
      </c>
      <c r="X163" s="50" t="n">
        <v>118</v>
      </c>
      <c r="Y163" s="51" t="n">
        <v>44005</v>
      </c>
      <c r="Z163" s="50" t="n">
        <v>15</v>
      </c>
      <c r="AA163" s="68" t="s">
        <v>34</v>
      </c>
      <c r="AB163" s="70"/>
      <c r="AMF163" s="0"/>
      <c r="AMG163" s="0"/>
      <c r="AMH163" s="0"/>
      <c r="AMI163" s="0"/>
      <c r="AMJ163" s="0"/>
    </row>
    <row r="164" s="90" customFormat="true" ht="13.3" hidden="false" customHeight="false" outlineLevel="0" collapsed="false">
      <c r="A164" s="31" t="n">
        <v>161</v>
      </c>
      <c r="B164" s="32" t="n">
        <v>2020</v>
      </c>
      <c r="C164" s="32" t="s">
        <v>366</v>
      </c>
      <c r="D164" s="33" t="s">
        <v>367</v>
      </c>
      <c r="E164" s="34" t="s">
        <v>106</v>
      </c>
      <c r="F164" s="34"/>
      <c r="G164" s="35" t="n">
        <v>172</v>
      </c>
      <c r="H164" s="36" t="n">
        <v>43949</v>
      </c>
      <c r="I164" s="69" t="n">
        <v>43885</v>
      </c>
      <c r="J164" s="37" t="n">
        <f aca="false">H164</f>
        <v>43949</v>
      </c>
      <c r="K164" s="38" t="n">
        <v>43862</v>
      </c>
      <c r="L164" s="39" t="n">
        <v>180</v>
      </c>
      <c r="M164" s="40" t="n">
        <f aca="false">WEEKDAY(I164,1)</f>
        <v>2</v>
      </c>
      <c r="N164" s="41" t="n">
        <f aca="false">SUM(J164+L164)</f>
        <v>44129</v>
      </c>
      <c r="O164" s="42" t="s">
        <v>32</v>
      </c>
      <c r="P164" s="43" t="s">
        <v>33</v>
      </c>
      <c r="Q164" s="44" t="n">
        <v>644</v>
      </c>
      <c r="R164" s="45" t="n">
        <v>43985</v>
      </c>
      <c r="S164" s="76" t="n">
        <v>21283</v>
      </c>
      <c r="T164" s="63" t="n">
        <v>43986</v>
      </c>
      <c r="U164" s="64" t="n">
        <v>4</v>
      </c>
      <c r="V164" s="62" t="n">
        <v>1708</v>
      </c>
      <c r="W164" s="51" t="n">
        <v>43999</v>
      </c>
      <c r="X164" s="50" t="n">
        <v>118</v>
      </c>
      <c r="Y164" s="51" t="n">
        <v>44005</v>
      </c>
      <c r="Z164" s="50" t="n">
        <v>15</v>
      </c>
      <c r="AA164" s="52" t="s">
        <v>34</v>
      </c>
      <c r="AB164" s="106"/>
      <c r="AMF164" s="0"/>
      <c r="AMG164" s="0"/>
      <c r="AMH164" s="0"/>
      <c r="AMI164" s="0"/>
      <c r="AMJ164" s="0"/>
    </row>
    <row r="165" s="90" customFormat="true" ht="13.3" hidden="false" customHeight="false" outlineLevel="0" collapsed="false">
      <c r="A165" s="31" t="n">
        <v>162</v>
      </c>
      <c r="B165" s="53" t="n">
        <v>2020</v>
      </c>
      <c r="C165" s="53" t="s">
        <v>368</v>
      </c>
      <c r="D165" s="54" t="s">
        <v>369</v>
      </c>
      <c r="E165" s="34" t="s">
        <v>70</v>
      </c>
      <c r="F165" s="34"/>
      <c r="G165" s="55" t="n">
        <v>6749</v>
      </c>
      <c r="H165" s="56" t="n">
        <v>43951</v>
      </c>
      <c r="I165" s="56" t="n">
        <v>43951</v>
      </c>
      <c r="J165" s="57" t="n">
        <f aca="false">H165</f>
        <v>43951</v>
      </c>
      <c r="K165" s="58" t="n">
        <v>43922</v>
      </c>
      <c r="L165" s="59" t="n">
        <v>180</v>
      </c>
      <c r="M165" s="40" t="n">
        <f aca="false">WEEKDAY(I165,1)</f>
        <v>5</v>
      </c>
      <c r="N165" s="41" t="n">
        <f aca="false">SUM(J165+L165)</f>
        <v>44131</v>
      </c>
      <c r="O165" s="42" t="s">
        <v>32</v>
      </c>
      <c r="P165" s="61" t="s">
        <v>33</v>
      </c>
      <c r="Q165" s="62" t="n">
        <v>730</v>
      </c>
      <c r="R165" s="45" t="n">
        <v>44033</v>
      </c>
      <c r="S165" s="62" t="n">
        <v>21314</v>
      </c>
      <c r="T165" s="63" t="n">
        <v>44033</v>
      </c>
      <c r="U165" s="64" t="n">
        <v>11</v>
      </c>
      <c r="V165" s="62"/>
      <c r="W165" s="65"/>
      <c r="X165" s="66"/>
      <c r="Y165" s="67"/>
      <c r="Z165" s="66"/>
      <c r="AA165" s="68" t="s">
        <v>85</v>
      </c>
      <c r="AB165" s="106"/>
      <c r="AMF165" s="0"/>
      <c r="AMG165" s="0"/>
      <c r="AMH165" s="0"/>
      <c r="AMI165" s="0"/>
      <c r="AMJ165" s="0"/>
    </row>
    <row r="166" s="90" customFormat="true" ht="13.3" hidden="false" customHeight="false" outlineLevel="0" collapsed="false">
      <c r="A166" s="31" t="n">
        <v>163</v>
      </c>
      <c r="B166" s="53" t="n">
        <v>2020</v>
      </c>
      <c r="C166" s="53" t="s">
        <v>370</v>
      </c>
      <c r="D166" s="54" t="s">
        <v>369</v>
      </c>
      <c r="E166" s="34" t="s">
        <v>72</v>
      </c>
      <c r="F166" s="34"/>
      <c r="G166" s="55" t="n">
        <v>6830</v>
      </c>
      <c r="H166" s="56" t="n">
        <v>44138</v>
      </c>
      <c r="I166" s="56" t="n">
        <v>44138</v>
      </c>
      <c r="J166" s="57" t="n">
        <f aca="false">H166</f>
        <v>44138</v>
      </c>
      <c r="K166" s="58" t="n">
        <v>44136</v>
      </c>
      <c r="L166" s="59" t="n">
        <v>180</v>
      </c>
      <c r="M166" s="40" t="n">
        <f aca="false">WEEKDAY(I166,1)</f>
        <v>3</v>
      </c>
      <c r="N166" s="41" t="n">
        <f aca="false">SUM(J166+L166)</f>
        <v>44318</v>
      </c>
      <c r="O166" s="60" t="s">
        <v>32</v>
      </c>
      <c r="P166" s="61" t="s">
        <v>33</v>
      </c>
      <c r="Q166" s="62" t="n">
        <v>998</v>
      </c>
      <c r="R166" s="45" t="n">
        <v>44176</v>
      </c>
      <c r="S166" s="62" t="n">
        <v>21417</v>
      </c>
      <c r="T166" s="63" t="n">
        <v>44179</v>
      </c>
      <c r="U166" s="64" t="n">
        <v>4</v>
      </c>
      <c r="V166" s="62" t="n">
        <v>3057</v>
      </c>
      <c r="W166" s="51" t="n">
        <v>44172</v>
      </c>
      <c r="X166" s="50" t="n">
        <v>234</v>
      </c>
      <c r="Y166" s="51" t="n">
        <v>44173</v>
      </c>
      <c r="Z166" s="50" t="n">
        <v>24</v>
      </c>
      <c r="AA166" s="68" t="s">
        <v>34</v>
      </c>
      <c r="AB166" s="106"/>
      <c r="AMF166" s="0"/>
      <c r="AMG166" s="0"/>
      <c r="AMH166" s="0"/>
      <c r="AMI166" s="0"/>
      <c r="AMJ166" s="0"/>
    </row>
    <row r="167" s="90" customFormat="true" ht="13.3" hidden="false" customHeight="false" outlineLevel="0" collapsed="false">
      <c r="A167" s="31" t="n">
        <v>164</v>
      </c>
      <c r="B167" s="32" t="n">
        <v>2020</v>
      </c>
      <c r="C167" s="53" t="s">
        <v>371</v>
      </c>
      <c r="D167" s="54" t="s">
        <v>372</v>
      </c>
      <c r="E167" s="34" t="s">
        <v>106</v>
      </c>
      <c r="F167" s="34"/>
      <c r="G167" s="55" t="n">
        <v>3200</v>
      </c>
      <c r="H167" s="56" t="n">
        <v>43956</v>
      </c>
      <c r="I167" s="74" t="n">
        <v>43956</v>
      </c>
      <c r="J167" s="57" t="n">
        <f aca="false">H167</f>
        <v>43956</v>
      </c>
      <c r="K167" s="58" t="n">
        <v>43952</v>
      </c>
      <c r="L167" s="59" t="n">
        <v>180</v>
      </c>
      <c r="M167" s="40" t="n">
        <f aca="false">WEEKDAY(I167,1)</f>
        <v>3</v>
      </c>
      <c r="N167" s="41" t="n">
        <f aca="false">SUM(J167+L167)</f>
        <v>44136</v>
      </c>
      <c r="O167" s="42" t="s">
        <v>32</v>
      </c>
      <c r="P167" s="43" t="s">
        <v>33</v>
      </c>
      <c r="Q167" s="48" t="n">
        <v>645</v>
      </c>
      <c r="R167" s="45" t="n">
        <v>43985</v>
      </c>
      <c r="S167" s="76" t="n">
        <v>21283</v>
      </c>
      <c r="T167" s="63" t="n">
        <v>43986</v>
      </c>
      <c r="U167" s="64" t="n">
        <v>4</v>
      </c>
      <c r="V167" s="62" t="n">
        <v>1682</v>
      </c>
      <c r="W167" s="51" t="n">
        <v>43997</v>
      </c>
      <c r="X167" s="50" t="n">
        <v>113</v>
      </c>
      <c r="Y167" s="51" t="n">
        <v>43998</v>
      </c>
      <c r="Z167" s="50" t="n">
        <v>9</v>
      </c>
      <c r="AA167" s="68" t="s">
        <v>34</v>
      </c>
      <c r="AB167" s="106"/>
      <c r="AD167" s="90" t="s">
        <v>373</v>
      </c>
      <c r="AMF167" s="0"/>
      <c r="AMG167" s="0"/>
      <c r="AMH167" s="0"/>
      <c r="AMI167" s="0"/>
      <c r="AMJ167" s="0"/>
    </row>
    <row r="168" s="90" customFormat="true" ht="13.3" hidden="false" customHeight="false" outlineLevel="0" collapsed="false">
      <c r="A168" s="31" t="n">
        <v>165</v>
      </c>
      <c r="B168" s="53" t="n">
        <v>2020</v>
      </c>
      <c r="C168" s="53" t="s">
        <v>374</v>
      </c>
      <c r="D168" s="54" t="s">
        <v>375</v>
      </c>
      <c r="E168" s="34" t="s">
        <v>37</v>
      </c>
      <c r="F168" s="34"/>
      <c r="G168" s="55" t="n">
        <v>6695</v>
      </c>
      <c r="H168" s="56" t="n">
        <v>43959</v>
      </c>
      <c r="I168" s="56" t="n">
        <v>43955</v>
      </c>
      <c r="J168" s="57" t="n">
        <f aca="false">H168</f>
        <v>43959</v>
      </c>
      <c r="K168" s="58" t="n">
        <v>43952</v>
      </c>
      <c r="L168" s="59" t="n">
        <v>180</v>
      </c>
      <c r="M168" s="40" t="n">
        <f aca="false">WEEKDAY(I168,1)</f>
        <v>2</v>
      </c>
      <c r="N168" s="41" t="n">
        <f aca="false">SUM(J168+L168)</f>
        <v>44139</v>
      </c>
      <c r="O168" s="42" t="s">
        <v>32</v>
      </c>
      <c r="P168" s="43" t="s">
        <v>33</v>
      </c>
      <c r="Q168" s="48" t="n">
        <v>715</v>
      </c>
      <c r="R168" s="45" t="n">
        <v>44022</v>
      </c>
      <c r="S168" s="62" t="n">
        <v>21307</v>
      </c>
      <c r="T168" s="63" t="n">
        <v>44022</v>
      </c>
      <c r="U168" s="64" t="n">
        <v>1</v>
      </c>
      <c r="V168" s="62" t="n">
        <v>2050</v>
      </c>
      <c r="W168" s="72" t="n">
        <v>44040</v>
      </c>
      <c r="X168" s="50" t="n">
        <v>144</v>
      </c>
      <c r="Y168" s="51" t="n">
        <v>44041</v>
      </c>
      <c r="Z168" s="50" t="n">
        <v>15</v>
      </c>
      <c r="AA168" s="68" t="s">
        <v>34</v>
      </c>
      <c r="AB168" s="106"/>
      <c r="AMF168" s="0"/>
      <c r="AMG168" s="0"/>
      <c r="AMH168" s="0"/>
      <c r="AMI168" s="0"/>
      <c r="AMJ168" s="0"/>
    </row>
    <row r="169" s="90" customFormat="true" ht="13.3" hidden="false" customHeight="false" outlineLevel="0" collapsed="false">
      <c r="A169" s="31" t="n">
        <v>166</v>
      </c>
      <c r="B169" s="32" t="n">
        <v>2019</v>
      </c>
      <c r="C169" s="53" t="s">
        <v>376</v>
      </c>
      <c r="D169" s="54" t="s">
        <v>377</v>
      </c>
      <c r="E169" s="34" t="s">
        <v>72</v>
      </c>
      <c r="F169" s="34"/>
      <c r="G169" s="55" t="n">
        <v>47</v>
      </c>
      <c r="H169" s="56" t="n">
        <v>43936</v>
      </c>
      <c r="I169" s="56" t="n">
        <v>44180</v>
      </c>
      <c r="J169" s="57" t="n">
        <f aca="false">H169</f>
        <v>43936</v>
      </c>
      <c r="K169" s="58" t="n">
        <v>43800</v>
      </c>
      <c r="L169" s="59" t="n">
        <v>180</v>
      </c>
      <c r="M169" s="40" t="n">
        <f aca="false">WEEKDAY(I169,1)</f>
        <v>3</v>
      </c>
      <c r="N169" s="41" t="n">
        <f aca="false">SUM(J169+L169)</f>
        <v>44116</v>
      </c>
      <c r="O169" s="42" t="s">
        <v>32</v>
      </c>
      <c r="P169" s="43" t="s">
        <v>33</v>
      </c>
      <c r="Q169" s="44" t="n">
        <v>640</v>
      </c>
      <c r="R169" s="45" t="n">
        <v>43984</v>
      </c>
      <c r="S169" s="76" t="n">
        <v>21281</v>
      </c>
      <c r="T169" s="63" t="n">
        <v>43984</v>
      </c>
      <c r="U169" s="64" t="n">
        <v>4</v>
      </c>
      <c r="V169" s="62" t="n">
        <v>1573</v>
      </c>
      <c r="W169" s="63" t="n">
        <v>43983</v>
      </c>
      <c r="X169" s="50" t="n">
        <v>104</v>
      </c>
      <c r="Y169" s="51" t="n">
        <v>43984</v>
      </c>
      <c r="Z169" s="50" t="n">
        <v>17</v>
      </c>
      <c r="AA169" s="68" t="s">
        <v>34</v>
      </c>
      <c r="AB169" s="106"/>
      <c r="AMF169" s="0"/>
      <c r="AMG169" s="0"/>
      <c r="AMH169" s="0"/>
      <c r="AMI169" s="0"/>
      <c r="AMJ169" s="0"/>
    </row>
    <row r="170" s="90" customFormat="true" ht="13.3" hidden="false" customHeight="false" outlineLevel="0" collapsed="false">
      <c r="A170" s="31" t="n">
        <v>167</v>
      </c>
      <c r="B170" s="53" t="n">
        <v>2020</v>
      </c>
      <c r="C170" s="53" t="s">
        <v>378</v>
      </c>
      <c r="D170" s="54" t="s">
        <v>377</v>
      </c>
      <c r="E170" s="34" t="s">
        <v>72</v>
      </c>
      <c r="F170" s="34"/>
      <c r="G170" s="55" t="n">
        <v>105</v>
      </c>
      <c r="H170" s="56" t="n">
        <v>44127</v>
      </c>
      <c r="I170" s="56" t="n">
        <v>44127</v>
      </c>
      <c r="J170" s="57" t="n">
        <f aca="false">H170</f>
        <v>44127</v>
      </c>
      <c r="K170" s="58" t="n">
        <v>44105</v>
      </c>
      <c r="L170" s="59" t="n">
        <v>180</v>
      </c>
      <c r="M170" s="40" t="n">
        <f aca="false">WEEKDAY(I170,1)</f>
        <v>6</v>
      </c>
      <c r="N170" s="41" t="n">
        <f aca="false">SUM(J170+L170)</f>
        <v>44307</v>
      </c>
      <c r="O170" s="60" t="s">
        <v>32</v>
      </c>
      <c r="P170" s="61" t="s">
        <v>33</v>
      </c>
      <c r="Q170" s="62" t="n">
        <v>954</v>
      </c>
      <c r="R170" s="45" t="n">
        <v>44165</v>
      </c>
      <c r="S170" s="62" t="n">
        <v>21408</v>
      </c>
      <c r="T170" s="63" t="n">
        <v>44166</v>
      </c>
      <c r="U170" s="64" t="n">
        <v>2</v>
      </c>
      <c r="V170" s="62" t="n">
        <v>3089</v>
      </c>
      <c r="W170" s="51" t="n">
        <v>44174</v>
      </c>
      <c r="X170" s="66" t="n">
        <v>237</v>
      </c>
      <c r="Y170" s="51" t="n">
        <v>44176</v>
      </c>
      <c r="Z170" s="50" t="n">
        <v>25</v>
      </c>
      <c r="AA170" s="68" t="s">
        <v>34</v>
      </c>
      <c r="AB170" s="106"/>
      <c r="AMF170" s="0"/>
      <c r="AMG170" s="0"/>
      <c r="AMH170" s="0"/>
      <c r="AMI170" s="0"/>
      <c r="AMJ170" s="0"/>
    </row>
    <row r="171" s="90" customFormat="true" ht="13.3" hidden="false" customHeight="false" outlineLevel="0" collapsed="false">
      <c r="A171" s="31" t="n">
        <v>168</v>
      </c>
      <c r="B171" s="32" t="n">
        <v>2020</v>
      </c>
      <c r="C171" s="32" t="s">
        <v>379</v>
      </c>
      <c r="D171" s="33" t="s">
        <v>70</v>
      </c>
      <c r="E171" s="34" t="s">
        <v>70</v>
      </c>
      <c r="F171" s="34"/>
      <c r="G171" s="35" t="n">
        <v>9287</v>
      </c>
      <c r="H171" s="36" t="n">
        <v>43936</v>
      </c>
      <c r="I171" s="69" t="n">
        <v>43936</v>
      </c>
      <c r="J171" s="37" t="n">
        <f aca="false">H171</f>
        <v>43936</v>
      </c>
      <c r="K171" s="38" t="n">
        <v>43922</v>
      </c>
      <c r="L171" s="39" t="n">
        <v>180</v>
      </c>
      <c r="M171" s="40" t="n">
        <f aca="false">WEEKDAY(I171,1)</f>
        <v>4</v>
      </c>
      <c r="N171" s="41" t="n">
        <f aca="false">SUM(J171+L171)</f>
        <v>44116</v>
      </c>
      <c r="O171" s="42" t="s">
        <v>32</v>
      </c>
      <c r="P171" s="43" t="s">
        <v>33</v>
      </c>
      <c r="Q171" s="44" t="n">
        <v>657</v>
      </c>
      <c r="R171" s="45" t="n">
        <v>43997</v>
      </c>
      <c r="S171" s="46" t="n">
        <v>21288</v>
      </c>
      <c r="T171" s="47" t="n">
        <v>43997</v>
      </c>
      <c r="U171" s="14" t="n">
        <v>2</v>
      </c>
      <c r="V171" s="62"/>
      <c r="W171" s="51"/>
      <c r="X171" s="50"/>
      <c r="Y171" s="51"/>
      <c r="Z171" s="50"/>
      <c r="AA171" s="52" t="s">
        <v>85</v>
      </c>
      <c r="AB171" s="68"/>
      <c r="AMF171" s="0"/>
      <c r="AMG171" s="0"/>
      <c r="AMH171" s="0"/>
      <c r="AMI171" s="0"/>
      <c r="AMJ171" s="0"/>
    </row>
    <row r="172" s="90" customFormat="true" ht="13.3" hidden="false" customHeight="false" outlineLevel="0" collapsed="false">
      <c r="A172" s="31" t="n">
        <v>169</v>
      </c>
      <c r="B172" s="53" t="n">
        <v>2020</v>
      </c>
      <c r="C172" s="53" t="s">
        <v>380</v>
      </c>
      <c r="D172" s="54" t="s">
        <v>70</v>
      </c>
      <c r="E172" s="34" t="s">
        <v>67</v>
      </c>
      <c r="F172" s="34"/>
      <c r="G172" s="55" t="n">
        <v>9400</v>
      </c>
      <c r="H172" s="56" t="n">
        <v>44106</v>
      </c>
      <c r="I172" s="56" t="n">
        <v>44106</v>
      </c>
      <c r="J172" s="57" t="n">
        <f aca="false">H172</f>
        <v>44106</v>
      </c>
      <c r="K172" s="58" t="n">
        <v>44105</v>
      </c>
      <c r="L172" s="59" t="n">
        <v>180</v>
      </c>
      <c r="M172" s="40" t="n">
        <f aca="false">WEEKDAY(I172,1)</f>
        <v>6</v>
      </c>
      <c r="N172" s="41" t="n">
        <f aca="false">SUM(J172+L172)</f>
        <v>44286</v>
      </c>
      <c r="O172" s="60" t="s">
        <v>32</v>
      </c>
      <c r="P172" s="61" t="s">
        <v>33</v>
      </c>
      <c r="Q172" s="62" t="n">
        <v>1033</v>
      </c>
      <c r="R172" s="45" t="n">
        <v>44184</v>
      </c>
      <c r="S172" s="62" t="n">
        <v>21422</v>
      </c>
      <c r="T172" s="63" t="n">
        <v>44186</v>
      </c>
      <c r="U172" s="64" t="n">
        <v>4</v>
      </c>
      <c r="V172" s="62"/>
      <c r="W172" s="65"/>
      <c r="X172" s="66"/>
      <c r="Y172" s="67"/>
      <c r="Z172" s="50"/>
      <c r="AA172" s="68" t="s">
        <v>85</v>
      </c>
      <c r="AB172" s="68"/>
      <c r="AMF172" s="0"/>
      <c r="AMG172" s="0"/>
      <c r="AMH172" s="0"/>
      <c r="AMI172" s="0"/>
      <c r="AMJ172" s="0"/>
    </row>
    <row r="173" s="90" customFormat="true" ht="13.3" hidden="false" customHeight="false" outlineLevel="0" collapsed="false">
      <c r="A173" s="31" t="n">
        <v>170</v>
      </c>
      <c r="B173" s="32" t="n">
        <v>2020</v>
      </c>
      <c r="C173" s="53" t="s">
        <v>381</v>
      </c>
      <c r="D173" s="54" t="s">
        <v>382</v>
      </c>
      <c r="E173" s="34" t="s">
        <v>72</v>
      </c>
      <c r="F173" s="34"/>
      <c r="G173" s="55" t="n">
        <v>1</v>
      </c>
      <c r="H173" s="56" t="n">
        <v>43838</v>
      </c>
      <c r="I173" s="56" t="n">
        <v>43838</v>
      </c>
      <c r="J173" s="57" t="n">
        <f aca="false">H173</f>
        <v>43838</v>
      </c>
      <c r="K173" s="58" t="n">
        <v>43831</v>
      </c>
      <c r="L173" s="59" t="n">
        <v>180</v>
      </c>
      <c r="M173" s="40" t="n">
        <f aca="false">WEEKDAY(I173,1)</f>
        <v>4</v>
      </c>
      <c r="N173" s="41" t="n">
        <f aca="false">SUM(J173+L173)</f>
        <v>44018</v>
      </c>
      <c r="O173" s="42" t="s">
        <v>32</v>
      </c>
      <c r="P173" s="61" t="s">
        <v>33</v>
      </c>
      <c r="Q173" s="48" t="n">
        <v>634</v>
      </c>
      <c r="R173" s="45" t="n">
        <v>43984</v>
      </c>
      <c r="S173" s="76" t="n">
        <v>21281</v>
      </c>
      <c r="T173" s="63" t="n">
        <v>43984</v>
      </c>
      <c r="U173" s="64" t="n">
        <v>3</v>
      </c>
      <c r="V173" s="62" t="n">
        <v>1754</v>
      </c>
      <c r="W173" s="51" t="n">
        <v>44004</v>
      </c>
      <c r="X173" s="50" t="n">
        <v>118</v>
      </c>
      <c r="Y173" s="51" t="n">
        <v>44005</v>
      </c>
      <c r="Z173" s="50" t="n">
        <v>16</v>
      </c>
      <c r="AA173" s="68" t="s">
        <v>34</v>
      </c>
      <c r="AB173" s="68"/>
      <c r="AMF173" s="0"/>
      <c r="AMG173" s="0"/>
      <c r="AMH173" s="0"/>
      <c r="AMI173" s="0"/>
      <c r="AMJ173" s="0"/>
    </row>
    <row r="174" s="90" customFormat="true" ht="13.3" hidden="false" customHeight="false" outlineLevel="0" collapsed="false">
      <c r="A174" s="31" t="n">
        <v>171</v>
      </c>
      <c r="B174" s="53" t="n">
        <v>2020</v>
      </c>
      <c r="C174" s="53" t="s">
        <v>383</v>
      </c>
      <c r="D174" s="54" t="s">
        <v>382</v>
      </c>
      <c r="E174" s="34" t="s">
        <v>72</v>
      </c>
      <c r="F174" s="34"/>
      <c r="G174" s="55" t="n">
        <v>71</v>
      </c>
      <c r="H174" s="56" t="n">
        <v>44113</v>
      </c>
      <c r="I174" s="56" t="n">
        <v>44113</v>
      </c>
      <c r="J174" s="57" t="n">
        <f aca="false">H174</f>
        <v>44113</v>
      </c>
      <c r="K174" s="58" t="n">
        <v>44105</v>
      </c>
      <c r="L174" s="59" t="n">
        <v>180</v>
      </c>
      <c r="M174" s="40" t="n">
        <f aca="false">WEEKDAY(I174,1)</f>
        <v>6</v>
      </c>
      <c r="N174" s="41" t="n">
        <f aca="false">SUM(J174+L174)</f>
        <v>44293</v>
      </c>
      <c r="O174" s="60" t="s">
        <v>32</v>
      </c>
      <c r="P174" s="61" t="s">
        <v>33</v>
      </c>
      <c r="Q174" s="62" t="n">
        <v>987</v>
      </c>
      <c r="R174" s="45" t="n">
        <v>44176</v>
      </c>
      <c r="S174" s="62" t="n">
        <v>21417</v>
      </c>
      <c r="T174" s="63" t="n">
        <v>44179</v>
      </c>
      <c r="U174" s="64" t="n">
        <v>2</v>
      </c>
      <c r="V174" s="62" t="n">
        <v>3140</v>
      </c>
      <c r="W174" s="65" t="n">
        <v>44180</v>
      </c>
      <c r="X174" s="66" t="n">
        <v>240</v>
      </c>
      <c r="Y174" s="67" t="n">
        <v>44181</v>
      </c>
      <c r="Z174" s="50" t="s">
        <v>56</v>
      </c>
      <c r="AA174" s="68" t="s">
        <v>34</v>
      </c>
      <c r="AB174" s="68"/>
      <c r="AMF174" s="0"/>
      <c r="AMG174" s="0"/>
      <c r="AMH174" s="0"/>
      <c r="AMI174" s="0"/>
      <c r="AMJ174" s="0"/>
    </row>
    <row r="175" s="90" customFormat="true" ht="13.3" hidden="false" customHeight="false" outlineLevel="0" collapsed="false">
      <c r="A175" s="31" t="n">
        <v>172</v>
      </c>
      <c r="B175" s="32" t="n">
        <v>2020</v>
      </c>
      <c r="C175" s="53" t="s">
        <v>384</v>
      </c>
      <c r="D175" s="54" t="s">
        <v>385</v>
      </c>
      <c r="E175" s="34" t="s">
        <v>67</v>
      </c>
      <c r="F175" s="34"/>
      <c r="G175" s="100" t="n">
        <v>1857</v>
      </c>
      <c r="H175" s="56" t="n">
        <v>43916</v>
      </c>
      <c r="I175" s="56" t="n">
        <v>43916</v>
      </c>
      <c r="J175" s="57" t="n">
        <f aca="false">H175</f>
        <v>43916</v>
      </c>
      <c r="K175" s="58" t="n">
        <v>43891</v>
      </c>
      <c r="L175" s="59" t="n">
        <v>180</v>
      </c>
      <c r="M175" s="40" t="n">
        <f aca="false">WEEKDAY(I175,1)</f>
        <v>5</v>
      </c>
      <c r="N175" s="41" t="n">
        <f aca="false">SUM(J175+L175)</f>
        <v>44096</v>
      </c>
      <c r="O175" s="42" t="s">
        <v>32</v>
      </c>
      <c r="P175" s="61" t="s">
        <v>78</v>
      </c>
      <c r="Q175" s="62" t="n">
        <v>602</v>
      </c>
      <c r="R175" s="45" t="n">
        <v>43965</v>
      </c>
      <c r="S175" s="76" t="n">
        <v>21268</v>
      </c>
      <c r="T175" s="63" t="n">
        <v>43965</v>
      </c>
      <c r="U175" s="64" t="n">
        <v>1</v>
      </c>
      <c r="V175" s="62" t="n">
        <v>1428</v>
      </c>
      <c r="W175" s="51" t="n">
        <v>43971</v>
      </c>
      <c r="X175" s="50" t="n">
        <v>96</v>
      </c>
      <c r="Y175" s="51" t="n">
        <v>43972</v>
      </c>
      <c r="Z175" s="50" t="n">
        <v>57</v>
      </c>
      <c r="AA175" s="68" t="s">
        <v>34</v>
      </c>
      <c r="AB175" s="68"/>
      <c r="AMF175" s="0"/>
      <c r="AMG175" s="0"/>
      <c r="AMH175" s="0"/>
      <c r="AMI175" s="0"/>
      <c r="AMJ175" s="0"/>
    </row>
    <row r="176" s="90" customFormat="true" ht="13.3" hidden="false" customHeight="false" outlineLevel="0" collapsed="false">
      <c r="A176" s="31" t="n">
        <v>173</v>
      </c>
      <c r="B176" s="53" t="n">
        <v>2020</v>
      </c>
      <c r="C176" s="53" t="s">
        <v>386</v>
      </c>
      <c r="D176" s="54" t="s">
        <v>385</v>
      </c>
      <c r="E176" s="34" t="s">
        <v>67</v>
      </c>
      <c r="F176" s="34"/>
      <c r="G176" s="55" t="n">
        <v>2046</v>
      </c>
      <c r="H176" s="56" t="n">
        <v>44125</v>
      </c>
      <c r="I176" s="56" t="n">
        <v>44125</v>
      </c>
      <c r="J176" s="57" t="n">
        <f aca="false">H176</f>
        <v>44125</v>
      </c>
      <c r="K176" s="58" t="n">
        <v>44105</v>
      </c>
      <c r="L176" s="59" t="n">
        <v>180</v>
      </c>
      <c r="M176" s="40" t="n">
        <f aca="false">WEEKDAY(I176,1)</f>
        <v>4</v>
      </c>
      <c r="N176" s="41" t="n">
        <f aca="false">SUM(J176+L176)</f>
        <v>44305</v>
      </c>
      <c r="O176" s="60" t="s">
        <v>32</v>
      </c>
      <c r="P176" s="61" t="s">
        <v>33</v>
      </c>
      <c r="Q176" s="62" t="n">
        <v>994</v>
      </c>
      <c r="R176" s="45" t="n">
        <v>44176</v>
      </c>
      <c r="S176" s="62" t="n">
        <v>21417</v>
      </c>
      <c r="T176" s="63" t="n">
        <v>44179</v>
      </c>
      <c r="U176" s="64" t="n">
        <v>3</v>
      </c>
      <c r="V176" s="62" t="n">
        <v>3140</v>
      </c>
      <c r="W176" s="72" t="n">
        <v>44180</v>
      </c>
      <c r="X176" s="50" t="n">
        <v>240</v>
      </c>
      <c r="Y176" s="51" t="n">
        <v>44181</v>
      </c>
      <c r="Z176" s="50" t="s">
        <v>56</v>
      </c>
      <c r="AA176" s="68" t="s">
        <v>34</v>
      </c>
      <c r="AB176" s="68"/>
      <c r="AMF176" s="0"/>
      <c r="AMG176" s="0"/>
      <c r="AMH176" s="0"/>
      <c r="AMI176" s="0"/>
      <c r="AMJ176" s="0"/>
    </row>
    <row r="177" s="90" customFormat="true" ht="13.3" hidden="false" customHeight="false" outlineLevel="0" collapsed="false">
      <c r="A177" s="31" t="n">
        <v>174</v>
      </c>
      <c r="B177" s="53" t="n">
        <v>2020</v>
      </c>
      <c r="C177" s="53" t="s">
        <v>387</v>
      </c>
      <c r="D177" s="54" t="s">
        <v>248</v>
      </c>
      <c r="E177" s="34" t="s">
        <v>248</v>
      </c>
      <c r="F177" s="34"/>
      <c r="G177" s="55" t="n">
        <v>2317</v>
      </c>
      <c r="H177" s="56" t="n">
        <v>43955</v>
      </c>
      <c r="I177" s="56" t="n">
        <v>43955</v>
      </c>
      <c r="J177" s="57" t="n">
        <f aca="false">H177</f>
        <v>43955</v>
      </c>
      <c r="K177" s="58" t="n">
        <v>43952</v>
      </c>
      <c r="L177" s="59" t="n">
        <v>180</v>
      </c>
      <c r="M177" s="40" t="n">
        <f aca="false">WEEKDAY(I177,1)</f>
        <v>2</v>
      </c>
      <c r="N177" s="41" t="n">
        <f aca="false">SUM(J177+L177)</f>
        <v>44135</v>
      </c>
      <c r="O177" s="42" t="s">
        <v>32</v>
      </c>
      <c r="P177" s="61" t="s">
        <v>33</v>
      </c>
      <c r="Q177" s="62" t="n">
        <v>732</v>
      </c>
      <c r="R177" s="45" t="n">
        <v>44033</v>
      </c>
      <c r="S177" s="62" t="n">
        <v>21314</v>
      </c>
      <c r="T177" s="63" t="n">
        <v>43851</v>
      </c>
      <c r="U177" s="64" t="n">
        <v>11</v>
      </c>
      <c r="V177" s="62" t="n">
        <v>2068</v>
      </c>
      <c r="W177" s="63" t="n">
        <v>44041</v>
      </c>
      <c r="X177" s="50" t="n">
        <v>145</v>
      </c>
      <c r="Y177" s="51" t="n">
        <v>44042</v>
      </c>
      <c r="Z177" s="50" t="n">
        <v>20</v>
      </c>
      <c r="AA177" s="68" t="s">
        <v>34</v>
      </c>
      <c r="AB177" s="68"/>
      <c r="AMF177" s="0"/>
      <c r="AMG177" s="0"/>
      <c r="AMH177" s="0"/>
      <c r="AMI177" s="0"/>
      <c r="AMJ177" s="0"/>
    </row>
    <row r="178" s="90" customFormat="true" ht="13.3" hidden="false" customHeight="false" outlineLevel="0" collapsed="false">
      <c r="A178" s="31" t="n">
        <v>175</v>
      </c>
      <c r="B178" s="53" t="n">
        <v>2020</v>
      </c>
      <c r="C178" s="53" t="s">
        <v>388</v>
      </c>
      <c r="D178" s="54" t="s">
        <v>389</v>
      </c>
      <c r="E178" s="34"/>
      <c r="F178" s="34"/>
      <c r="G178" s="55" t="n">
        <v>122</v>
      </c>
      <c r="H178" s="56" t="n">
        <v>44060</v>
      </c>
      <c r="I178" s="56" t="n">
        <v>44057</v>
      </c>
      <c r="J178" s="57" t="n">
        <f aca="false">H178</f>
        <v>44060</v>
      </c>
      <c r="K178" s="58" t="n">
        <v>44044</v>
      </c>
      <c r="L178" s="59" t="n">
        <v>180</v>
      </c>
      <c r="M178" s="40" t="n">
        <f aca="false">WEEKDAY(I178,1)</f>
        <v>6</v>
      </c>
      <c r="N178" s="41" t="n">
        <f aca="false">SUM(J178+L178)</f>
        <v>44240</v>
      </c>
      <c r="O178" s="42" t="s">
        <v>46</v>
      </c>
      <c r="P178" s="61" t="s">
        <v>33</v>
      </c>
      <c r="Q178" s="62" t="n">
        <v>846</v>
      </c>
      <c r="R178" s="45" t="n">
        <v>44096</v>
      </c>
      <c r="S178" s="62" t="n">
        <v>21358</v>
      </c>
      <c r="T178" s="63" t="n">
        <v>44096</v>
      </c>
      <c r="U178" s="64" t="s">
        <v>54</v>
      </c>
      <c r="V178" s="62" t="n">
        <v>2600</v>
      </c>
      <c r="W178" s="51" t="n">
        <v>44109</v>
      </c>
      <c r="X178" s="50" t="n">
        <v>193</v>
      </c>
      <c r="Y178" s="51" t="n">
        <v>44111</v>
      </c>
      <c r="Z178" s="50" t="n">
        <v>10</v>
      </c>
      <c r="AA178" s="68" t="s">
        <v>34</v>
      </c>
      <c r="AB178" s="68"/>
      <c r="AMF178" s="0"/>
      <c r="AMG178" s="0"/>
      <c r="AMH178" s="0"/>
      <c r="AMI178" s="0"/>
      <c r="AMJ178" s="0"/>
    </row>
    <row r="179" s="90" customFormat="true" ht="13.3" hidden="false" customHeight="false" outlineLevel="0" collapsed="false">
      <c r="A179" s="31" t="n">
        <v>176</v>
      </c>
      <c r="B179" s="53" t="n">
        <v>2020</v>
      </c>
      <c r="C179" s="53" t="s">
        <v>390</v>
      </c>
      <c r="D179" s="54" t="s">
        <v>391</v>
      </c>
      <c r="E179" s="34" t="s">
        <v>72</v>
      </c>
      <c r="F179" s="34"/>
      <c r="G179" s="55" t="n">
        <v>203</v>
      </c>
      <c r="H179" s="56" t="n">
        <v>44127</v>
      </c>
      <c r="I179" s="56" t="n">
        <v>44127</v>
      </c>
      <c r="J179" s="57" t="n">
        <f aca="false">H179</f>
        <v>44127</v>
      </c>
      <c r="K179" s="58" t="n">
        <v>44105</v>
      </c>
      <c r="L179" s="59" t="n">
        <v>180</v>
      </c>
      <c r="M179" s="40" t="n">
        <f aca="false">WEEKDAY(I179,1)</f>
        <v>6</v>
      </c>
      <c r="N179" s="41" t="n">
        <f aca="false">SUM(J179+L179)</f>
        <v>44307</v>
      </c>
      <c r="O179" s="60" t="s">
        <v>32</v>
      </c>
      <c r="P179" s="61" t="s">
        <v>33</v>
      </c>
      <c r="Q179" s="62" t="n">
        <v>955</v>
      </c>
      <c r="R179" s="45" t="n">
        <v>44165</v>
      </c>
      <c r="S179" s="62" t="n">
        <v>21408</v>
      </c>
      <c r="T179" s="63" t="n">
        <v>44166</v>
      </c>
      <c r="U179" s="64" t="n">
        <v>2</v>
      </c>
      <c r="V179" s="62" t="n">
        <v>2492</v>
      </c>
      <c r="W179" s="51" t="n">
        <v>44095</v>
      </c>
      <c r="X179" s="50" t="n">
        <v>183</v>
      </c>
      <c r="Y179" s="51" t="n">
        <v>44035</v>
      </c>
      <c r="Z179" s="50" t="n">
        <v>33</v>
      </c>
      <c r="AA179" s="68" t="s">
        <v>34</v>
      </c>
      <c r="AB179" s="68"/>
      <c r="AMF179" s="0"/>
      <c r="AMG179" s="0"/>
      <c r="AMH179" s="0"/>
      <c r="AMI179" s="0"/>
      <c r="AMJ179" s="0"/>
    </row>
    <row r="180" s="90" customFormat="true" ht="13.3" hidden="false" customHeight="false" outlineLevel="0" collapsed="false">
      <c r="A180" s="31" t="n">
        <v>177</v>
      </c>
      <c r="B180" s="53" t="n">
        <v>2020</v>
      </c>
      <c r="C180" s="53" t="s">
        <v>392</v>
      </c>
      <c r="D180" s="54" t="s">
        <v>393</v>
      </c>
      <c r="E180" s="34" t="s">
        <v>138</v>
      </c>
      <c r="F180" s="34"/>
      <c r="G180" s="55" t="n">
        <v>308</v>
      </c>
      <c r="H180" s="56" t="n">
        <v>43979</v>
      </c>
      <c r="I180" s="56" t="n">
        <v>43976</v>
      </c>
      <c r="J180" s="57" t="n">
        <f aca="false">H180</f>
        <v>43979</v>
      </c>
      <c r="K180" s="58" t="n">
        <v>43952</v>
      </c>
      <c r="L180" s="59" t="n">
        <v>180</v>
      </c>
      <c r="M180" s="40" t="n">
        <f aca="false">WEEKDAY(I180,1)</f>
        <v>2</v>
      </c>
      <c r="N180" s="41" t="n">
        <f aca="false">SUM(J180+L180)</f>
        <v>44159</v>
      </c>
      <c r="O180" s="42" t="s">
        <v>32</v>
      </c>
      <c r="P180" s="61" t="s">
        <v>33</v>
      </c>
      <c r="Q180" s="62" t="n">
        <v>760</v>
      </c>
      <c r="R180" s="45" t="n">
        <v>44043</v>
      </c>
      <c r="S180" s="62" t="n">
        <v>21322</v>
      </c>
      <c r="T180" s="63" t="n">
        <v>44043</v>
      </c>
      <c r="U180" s="64" t="n">
        <v>7</v>
      </c>
      <c r="V180" s="62" t="n">
        <v>2254</v>
      </c>
      <c r="W180" s="72" t="n">
        <v>44064</v>
      </c>
      <c r="X180" s="50" t="n">
        <v>162</v>
      </c>
      <c r="Y180" s="51" t="n">
        <v>44067</v>
      </c>
      <c r="Z180" s="50" t="n">
        <v>12</v>
      </c>
      <c r="AA180" s="68" t="s">
        <v>34</v>
      </c>
      <c r="AB180" s="68"/>
      <c r="AMF180" s="0"/>
      <c r="AMG180" s="0"/>
      <c r="AMH180" s="0"/>
      <c r="AMI180" s="0"/>
      <c r="AMJ180" s="0"/>
    </row>
    <row r="181" s="90" customFormat="true" ht="13.3" hidden="false" customHeight="false" outlineLevel="0" collapsed="false">
      <c r="A181" s="31" t="n">
        <v>178</v>
      </c>
      <c r="B181" s="32" t="n">
        <v>2020</v>
      </c>
      <c r="C181" s="32" t="s">
        <v>394</v>
      </c>
      <c r="D181" s="33" t="s">
        <v>395</v>
      </c>
      <c r="E181" s="77" t="s">
        <v>41</v>
      </c>
      <c r="F181" s="77"/>
      <c r="G181" s="35" t="n">
        <v>46</v>
      </c>
      <c r="H181" s="69" t="n">
        <v>43962</v>
      </c>
      <c r="I181" s="69" t="n">
        <v>43948</v>
      </c>
      <c r="J181" s="37" t="n">
        <f aca="false">H181</f>
        <v>43962</v>
      </c>
      <c r="K181" s="85" t="n">
        <v>43922</v>
      </c>
      <c r="L181" s="39" t="n">
        <v>180</v>
      </c>
      <c r="M181" s="40" t="n">
        <f aca="false">WEEKDAY(I181,1)</f>
        <v>2</v>
      </c>
      <c r="N181" s="41" t="n">
        <f aca="false">SUM(J181+L181)</f>
        <v>44142</v>
      </c>
      <c r="O181" s="42" t="s">
        <v>32</v>
      </c>
      <c r="P181" s="43" t="s">
        <v>33</v>
      </c>
      <c r="Q181" s="81" t="n">
        <v>706</v>
      </c>
      <c r="R181" s="45" t="n">
        <v>44018</v>
      </c>
      <c r="S181" s="81" t="n">
        <v>21304</v>
      </c>
      <c r="T181" s="47" t="n">
        <v>44019</v>
      </c>
      <c r="U181" s="14" t="n">
        <v>1</v>
      </c>
      <c r="V181" s="62" t="n">
        <v>1957</v>
      </c>
      <c r="W181" s="63" t="n">
        <v>44029</v>
      </c>
      <c r="X181" s="50" t="n">
        <v>138</v>
      </c>
      <c r="Y181" s="51" t="n">
        <v>44033</v>
      </c>
      <c r="Z181" s="50" t="n">
        <v>10</v>
      </c>
      <c r="AA181" s="52" t="s">
        <v>34</v>
      </c>
      <c r="AB181" s="68"/>
      <c r="AMF181" s="0"/>
      <c r="AMG181" s="0"/>
      <c r="AMH181" s="0"/>
      <c r="AMI181" s="0"/>
      <c r="AMJ181" s="0"/>
    </row>
    <row r="182" s="90" customFormat="true" ht="13.3" hidden="false" customHeight="false" outlineLevel="0" collapsed="false">
      <c r="A182" s="31" t="n">
        <v>179</v>
      </c>
      <c r="B182" s="53" t="n">
        <v>2020</v>
      </c>
      <c r="C182" s="53" t="s">
        <v>396</v>
      </c>
      <c r="D182" s="54" t="s">
        <v>180</v>
      </c>
      <c r="E182" s="34" t="s">
        <v>180</v>
      </c>
      <c r="F182" s="34"/>
      <c r="G182" s="55" t="n">
        <v>5059</v>
      </c>
      <c r="H182" s="74" t="n">
        <v>43943</v>
      </c>
      <c r="I182" s="74" t="n">
        <v>43943</v>
      </c>
      <c r="J182" s="57" t="n">
        <f aca="false">H182</f>
        <v>43943</v>
      </c>
      <c r="K182" s="75" t="n">
        <v>43922</v>
      </c>
      <c r="L182" s="59" t="n">
        <v>180</v>
      </c>
      <c r="M182" s="40" t="n">
        <f aca="false">WEEKDAY(I182,1)</f>
        <v>4</v>
      </c>
      <c r="N182" s="41" t="n">
        <f aca="false">SUM(J182+L182)</f>
        <v>44123</v>
      </c>
      <c r="O182" s="42" t="s">
        <v>32</v>
      </c>
      <c r="P182" s="43" t="s">
        <v>33</v>
      </c>
      <c r="Q182" s="62" t="n">
        <v>679</v>
      </c>
      <c r="R182" s="45" t="n">
        <v>44001</v>
      </c>
      <c r="S182" s="76" t="n">
        <v>21292</v>
      </c>
      <c r="T182" s="63" t="n">
        <v>44001</v>
      </c>
      <c r="U182" s="64" t="n">
        <v>2</v>
      </c>
      <c r="V182" s="62" t="n">
        <v>1892</v>
      </c>
      <c r="W182" s="51" t="n">
        <v>44020</v>
      </c>
      <c r="X182" s="50" t="n">
        <v>132</v>
      </c>
      <c r="Y182" s="51" t="n">
        <v>44025</v>
      </c>
      <c r="Z182" s="50" t="n">
        <v>15</v>
      </c>
      <c r="AA182" s="68" t="s">
        <v>34</v>
      </c>
      <c r="AB182" s="68"/>
      <c r="AMF182" s="0"/>
      <c r="AMG182" s="0"/>
      <c r="AMH182" s="0"/>
      <c r="AMI182" s="0"/>
      <c r="AMJ182" s="0"/>
    </row>
    <row r="183" s="90" customFormat="true" ht="13.3" hidden="false" customHeight="false" outlineLevel="0" collapsed="false">
      <c r="A183" s="31" t="n">
        <v>180</v>
      </c>
      <c r="B183" s="32" t="n">
        <v>2020</v>
      </c>
      <c r="C183" s="53" t="s">
        <v>397</v>
      </c>
      <c r="D183" s="54" t="s">
        <v>398</v>
      </c>
      <c r="E183" s="34" t="s">
        <v>70</v>
      </c>
      <c r="F183" s="34"/>
      <c r="G183" s="100" t="n">
        <v>2109</v>
      </c>
      <c r="H183" s="56" t="n">
        <v>43909</v>
      </c>
      <c r="I183" s="56" t="n">
        <v>43909</v>
      </c>
      <c r="J183" s="57" t="n">
        <f aca="false">H183</f>
        <v>43909</v>
      </c>
      <c r="K183" s="58" t="n">
        <v>43891</v>
      </c>
      <c r="L183" s="59" t="n">
        <v>180</v>
      </c>
      <c r="M183" s="40" t="n">
        <f aca="false">WEEKDAY(I183,1)</f>
        <v>5</v>
      </c>
      <c r="N183" s="41" t="n">
        <f aca="false">SUM(J183+L183)</f>
        <v>44089</v>
      </c>
      <c r="O183" s="42" t="s">
        <v>32</v>
      </c>
      <c r="P183" s="61" t="s">
        <v>33</v>
      </c>
      <c r="Q183" s="62" t="n">
        <v>627</v>
      </c>
      <c r="R183" s="45" t="n">
        <v>43979</v>
      </c>
      <c r="S183" s="46" t="n">
        <v>21279</v>
      </c>
      <c r="T183" s="47" t="n">
        <v>43980</v>
      </c>
      <c r="U183" s="64" t="n">
        <v>1</v>
      </c>
      <c r="V183" s="62" t="n">
        <v>1708</v>
      </c>
      <c r="W183" s="51" t="n">
        <v>43999</v>
      </c>
      <c r="X183" s="50" t="n">
        <v>118</v>
      </c>
      <c r="Y183" s="51" t="n">
        <v>44005</v>
      </c>
      <c r="Z183" s="50" t="n">
        <v>15</v>
      </c>
      <c r="AA183" s="68" t="s">
        <v>34</v>
      </c>
      <c r="AB183" s="68"/>
      <c r="AMF183" s="0"/>
      <c r="AMG183" s="0"/>
      <c r="AMH183" s="0"/>
      <c r="AMI183" s="0"/>
      <c r="AMJ183" s="0"/>
    </row>
    <row r="184" s="90" customFormat="true" ht="13.3" hidden="false" customHeight="false" outlineLevel="0" collapsed="false">
      <c r="A184" s="31" t="n">
        <v>181</v>
      </c>
      <c r="B184" s="53" t="n">
        <v>2020</v>
      </c>
      <c r="C184" s="53" t="s">
        <v>399</v>
      </c>
      <c r="D184" s="54" t="s">
        <v>400</v>
      </c>
      <c r="E184" s="34" t="s">
        <v>53</v>
      </c>
      <c r="F184" s="34"/>
      <c r="G184" s="55" t="n">
        <v>4540</v>
      </c>
      <c r="H184" s="56" t="n">
        <v>44139</v>
      </c>
      <c r="I184" s="56" t="n">
        <v>44105</v>
      </c>
      <c r="J184" s="57" t="n">
        <f aca="false">H184</f>
        <v>44139</v>
      </c>
      <c r="K184" s="58" t="n">
        <v>44105</v>
      </c>
      <c r="L184" s="59" t="n">
        <v>180</v>
      </c>
      <c r="M184" s="40" t="n">
        <f aca="false">WEEKDAY(I184,1)</f>
        <v>5</v>
      </c>
      <c r="N184" s="41" t="n">
        <f aca="false">SUM(J184+L184)</f>
        <v>44319</v>
      </c>
      <c r="O184" s="60" t="s">
        <v>32</v>
      </c>
      <c r="P184" s="61" t="s">
        <v>33</v>
      </c>
      <c r="Q184" s="62" t="n">
        <v>989</v>
      </c>
      <c r="R184" s="45" t="n">
        <v>44176</v>
      </c>
      <c r="S184" s="62" t="n">
        <v>21417</v>
      </c>
      <c r="T184" s="63" t="n">
        <v>44179</v>
      </c>
      <c r="U184" s="64" t="n">
        <v>2</v>
      </c>
      <c r="V184" s="62" t="n">
        <v>3140</v>
      </c>
      <c r="W184" s="72" t="n">
        <v>44180</v>
      </c>
      <c r="X184" s="50" t="n">
        <v>240</v>
      </c>
      <c r="Y184" s="51" t="n">
        <v>44181</v>
      </c>
      <c r="Z184" s="50" t="s">
        <v>56</v>
      </c>
      <c r="AA184" s="68" t="s">
        <v>34</v>
      </c>
      <c r="AB184" s="68"/>
      <c r="AMF184" s="0"/>
      <c r="AMG184" s="0"/>
      <c r="AMH184" s="0"/>
      <c r="AMI184" s="0"/>
      <c r="AMJ184" s="0"/>
    </row>
    <row r="185" s="90" customFormat="true" ht="13.3" hidden="false" customHeight="false" outlineLevel="0" collapsed="false">
      <c r="A185" s="31" t="n">
        <v>182</v>
      </c>
      <c r="B185" s="53" t="n">
        <v>2020</v>
      </c>
      <c r="C185" s="53" t="s">
        <v>401</v>
      </c>
      <c r="D185" s="54" t="s">
        <v>402</v>
      </c>
      <c r="E185" s="34" t="s">
        <v>106</v>
      </c>
      <c r="F185" s="34"/>
      <c r="G185" s="55" t="n">
        <v>2562</v>
      </c>
      <c r="H185" s="56" t="n">
        <v>43980</v>
      </c>
      <c r="I185" s="56" t="n">
        <v>43980</v>
      </c>
      <c r="J185" s="57" t="n">
        <f aca="false">H185</f>
        <v>43980</v>
      </c>
      <c r="K185" s="58" t="n">
        <v>43952</v>
      </c>
      <c r="L185" s="59" t="n">
        <v>180</v>
      </c>
      <c r="M185" s="40" t="n">
        <f aca="false">WEEKDAY(I185,1)</f>
        <v>6</v>
      </c>
      <c r="N185" s="41" t="n">
        <f aca="false">SUM(J185+L185)</f>
        <v>44160</v>
      </c>
      <c r="O185" s="42" t="s">
        <v>32</v>
      </c>
      <c r="P185" s="61" t="s">
        <v>33</v>
      </c>
      <c r="Q185" s="62" t="n">
        <v>779</v>
      </c>
      <c r="R185" s="45" t="n">
        <v>44048</v>
      </c>
      <c r="S185" s="62" t="n">
        <v>21325</v>
      </c>
      <c r="T185" s="63" t="n">
        <v>44048</v>
      </c>
      <c r="U185" s="64" t="n">
        <v>4</v>
      </c>
      <c r="V185" s="62" t="n">
        <v>2298</v>
      </c>
      <c r="W185" s="72" t="n">
        <v>44070</v>
      </c>
      <c r="X185" s="50" t="n">
        <v>167</v>
      </c>
      <c r="Y185" s="51" t="n">
        <v>44074</v>
      </c>
      <c r="Z185" s="50" t="n">
        <v>12</v>
      </c>
      <c r="AA185" s="68" t="s">
        <v>34</v>
      </c>
      <c r="AB185" s="68"/>
      <c r="AMF185" s="0"/>
      <c r="AMG185" s="0"/>
      <c r="AMH185" s="0"/>
      <c r="AMI185" s="0"/>
      <c r="AMJ185" s="0"/>
    </row>
    <row r="186" s="90" customFormat="true" ht="13.3" hidden="false" customHeight="false" outlineLevel="0" collapsed="false">
      <c r="A186" s="31" t="n">
        <v>183</v>
      </c>
      <c r="B186" s="32" t="n">
        <v>2020</v>
      </c>
      <c r="C186" s="53" t="s">
        <v>403</v>
      </c>
      <c r="D186" s="54" t="s">
        <v>404</v>
      </c>
      <c r="E186" s="34" t="s">
        <v>106</v>
      </c>
      <c r="F186" s="34"/>
      <c r="G186" s="55" t="n">
        <v>15</v>
      </c>
      <c r="H186" s="56" t="n">
        <v>43908</v>
      </c>
      <c r="I186" s="56" t="n">
        <v>43867</v>
      </c>
      <c r="J186" s="57" t="n">
        <f aca="false">H186</f>
        <v>43908</v>
      </c>
      <c r="K186" s="58" t="n">
        <v>43862</v>
      </c>
      <c r="L186" s="59" t="n">
        <v>180</v>
      </c>
      <c r="M186" s="40" t="n">
        <f aca="false">WEEKDAY(I186,1)</f>
        <v>5</v>
      </c>
      <c r="N186" s="41" t="n">
        <f aca="false">SUM(J186+L186)</f>
        <v>44088</v>
      </c>
      <c r="O186" s="42" t="s">
        <v>32</v>
      </c>
      <c r="P186" s="43" t="s">
        <v>33</v>
      </c>
      <c r="Q186" s="48" t="n">
        <v>636</v>
      </c>
      <c r="R186" s="45" t="n">
        <v>43984</v>
      </c>
      <c r="S186" s="76" t="n">
        <v>21281</v>
      </c>
      <c r="T186" s="63" t="n">
        <v>43984</v>
      </c>
      <c r="U186" s="64" t="n">
        <v>4</v>
      </c>
      <c r="V186" s="62" t="n">
        <v>1646</v>
      </c>
      <c r="W186" s="51" t="n">
        <v>43991</v>
      </c>
      <c r="X186" s="50" t="n">
        <v>110</v>
      </c>
      <c r="Y186" s="51" t="n">
        <v>43992</v>
      </c>
      <c r="Z186" s="50" t="n">
        <v>17</v>
      </c>
      <c r="AA186" s="68" t="s">
        <v>34</v>
      </c>
      <c r="AB186" s="68"/>
      <c r="AMF186" s="0"/>
      <c r="AMG186" s="0"/>
      <c r="AMH186" s="0"/>
      <c r="AMI186" s="0"/>
      <c r="AMJ186" s="0"/>
    </row>
    <row r="187" s="90" customFormat="true" ht="13.3" hidden="false" customHeight="false" outlineLevel="0" collapsed="false">
      <c r="A187" s="31" t="n">
        <v>184</v>
      </c>
      <c r="B187" s="53" t="n">
        <v>2020</v>
      </c>
      <c r="C187" s="53" t="s">
        <v>405</v>
      </c>
      <c r="D187" s="54" t="s">
        <v>406</v>
      </c>
      <c r="E187" s="34" t="s">
        <v>37</v>
      </c>
      <c r="F187" s="70"/>
      <c r="G187" s="71" t="s">
        <v>407</v>
      </c>
      <c r="H187" s="56" t="n">
        <v>44138</v>
      </c>
      <c r="I187" s="56" t="n">
        <v>44138</v>
      </c>
      <c r="J187" s="57" t="n">
        <f aca="false">H187</f>
        <v>44138</v>
      </c>
      <c r="K187" s="58" t="n">
        <v>44136</v>
      </c>
      <c r="L187" s="59" t="n">
        <v>180</v>
      </c>
      <c r="M187" s="40" t="n">
        <f aca="false">WEEKDAY(I187,1)</f>
        <v>3</v>
      </c>
      <c r="N187" s="41" t="n">
        <f aca="false">SUM(J187+L187)</f>
        <v>44318</v>
      </c>
      <c r="O187" s="60" t="s">
        <v>32</v>
      </c>
      <c r="P187" s="61" t="s">
        <v>33</v>
      </c>
      <c r="Q187" s="62" t="n">
        <v>1051</v>
      </c>
      <c r="R187" s="45" t="n">
        <v>44193</v>
      </c>
      <c r="S187" s="62" t="n">
        <v>21245</v>
      </c>
      <c r="T187" s="63" t="n">
        <v>44193</v>
      </c>
      <c r="U187" s="64" t="n">
        <v>10</v>
      </c>
      <c r="V187" s="62" t="n">
        <v>3221</v>
      </c>
      <c r="W187" s="65" t="n">
        <v>44188</v>
      </c>
      <c r="X187" s="66" t="n">
        <v>246</v>
      </c>
      <c r="Y187" s="67" t="n">
        <v>44189</v>
      </c>
      <c r="Z187" s="50" t="n">
        <v>61</v>
      </c>
      <c r="AA187" s="68" t="s">
        <v>34</v>
      </c>
      <c r="AB187" s="68"/>
      <c r="AMF187" s="0"/>
      <c r="AMG187" s="0"/>
      <c r="AMH187" s="0"/>
      <c r="AMI187" s="0"/>
      <c r="AMJ187" s="0"/>
    </row>
    <row r="188" s="90" customFormat="true" ht="13.3" hidden="false" customHeight="false" outlineLevel="0" collapsed="false">
      <c r="A188" s="31" t="n">
        <v>185</v>
      </c>
      <c r="B188" s="32" t="n">
        <v>2020</v>
      </c>
      <c r="C188" s="53" t="s">
        <v>408</v>
      </c>
      <c r="D188" s="54" t="s">
        <v>409</v>
      </c>
      <c r="E188" s="34" t="s">
        <v>31</v>
      </c>
      <c r="F188" s="34"/>
      <c r="G188" s="55" t="n">
        <v>1048</v>
      </c>
      <c r="H188" s="74" t="n">
        <v>43963</v>
      </c>
      <c r="I188" s="74" t="n">
        <v>43963</v>
      </c>
      <c r="J188" s="57" t="n">
        <f aca="false">H188</f>
        <v>43963</v>
      </c>
      <c r="K188" s="75" t="n">
        <v>43952</v>
      </c>
      <c r="L188" s="59" t="n">
        <v>180</v>
      </c>
      <c r="M188" s="40" t="n">
        <f aca="false">WEEKDAY(I188,1)</f>
        <v>3</v>
      </c>
      <c r="N188" s="41" t="n">
        <f aca="false">SUM(J188+L188)</f>
        <v>44143</v>
      </c>
      <c r="O188" s="42" t="s">
        <v>32</v>
      </c>
      <c r="P188" s="43" t="s">
        <v>33</v>
      </c>
      <c r="Q188" s="44" t="n">
        <v>677</v>
      </c>
      <c r="R188" s="45" t="n">
        <v>44001</v>
      </c>
      <c r="S188" s="76" t="n">
        <v>21292</v>
      </c>
      <c r="T188" s="63" t="n">
        <v>44001</v>
      </c>
      <c r="U188" s="64" t="n">
        <v>2</v>
      </c>
      <c r="V188" s="62" t="n">
        <v>1892</v>
      </c>
      <c r="W188" s="51" t="n">
        <v>44020</v>
      </c>
      <c r="X188" s="50" t="n">
        <v>132</v>
      </c>
      <c r="Y188" s="51" t="n">
        <v>44025</v>
      </c>
      <c r="Z188" s="50" t="n">
        <v>15</v>
      </c>
      <c r="AA188" s="68" t="s">
        <v>34</v>
      </c>
      <c r="AB188" s="68"/>
      <c r="AMF188" s="0"/>
      <c r="AMG188" s="0"/>
      <c r="AMH188" s="0"/>
      <c r="AMI188" s="0"/>
      <c r="AMJ188" s="0"/>
    </row>
    <row r="189" s="90" customFormat="true" ht="13.3" hidden="false" customHeight="false" outlineLevel="0" collapsed="false">
      <c r="A189" s="31" t="n">
        <v>186</v>
      </c>
      <c r="B189" s="53" t="n">
        <v>2020</v>
      </c>
      <c r="C189" s="53" t="s">
        <v>410</v>
      </c>
      <c r="D189" s="54" t="s">
        <v>411</v>
      </c>
      <c r="E189" s="34" t="s">
        <v>126</v>
      </c>
      <c r="F189" s="34"/>
      <c r="G189" s="55" t="n">
        <v>68</v>
      </c>
      <c r="H189" s="56" t="n">
        <v>44058</v>
      </c>
      <c r="I189" s="56" t="n">
        <v>44057</v>
      </c>
      <c r="J189" s="57" t="n">
        <f aca="false">H189</f>
        <v>44058</v>
      </c>
      <c r="K189" s="58" t="n">
        <v>44044</v>
      </c>
      <c r="L189" s="59" t="n">
        <v>180</v>
      </c>
      <c r="M189" s="40" t="n">
        <f aca="false">WEEKDAY(I189,1)</f>
        <v>6</v>
      </c>
      <c r="N189" s="41" t="n">
        <f aca="false">SUM(J189+L189)</f>
        <v>44238</v>
      </c>
      <c r="O189" s="60" t="s">
        <v>84</v>
      </c>
      <c r="P189" s="61" t="s">
        <v>33</v>
      </c>
      <c r="Q189" s="62" t="n">
        <v>827</v>
      </c>
      <c r="R189" s="45" t="n">
        <v>-619927</v>
      </c>
      <c r="S189" s="62" t="n">
        <v>21352</v>
      </c>
      <c r="T189" s="63" t="n">
        <v>44088</v>
      </c>
      <c r="U189" s="64" t="n">
        <v>1</v>
      </c>
      <c r="V189" s="62" t="n">
        <v>2608</v>
      </c>
      <c r="W189" s="51" t="n">
        <v>44110</v>
      </c>
      <c r="X189" s="50" t="n">
        <v>195</v>
      </c>
      <c r="Y189" s="51" t="n">
        <v>44113</v>
      </c>
      <c r="Z189" s="50" t="n">
        <v>28</v>
      </c>
      <c r="AA189" s="68" t="s">
        <v>34</v>
      </c>
      <c r="AB189" s="68"/>
      <c r="AMF189" s="0"/>
      <c r="AMG189" s="0"/>
      <c r="AMH189" s="0"/>
      <c r="AMI189" s="0"/>
      <c r="AMJ189" s="0"/>
    </row>
    <row r="190" s="90" customFormat="true" ht="13.3" hidden="false" customHeight="false" outlineLevel="0" collapsed="false">
      <c r="A190" s="31" t="n">
        <v>187</v>
      </c>
      <c r="B190" s="53" t="n">
        <v>2020</v>
      </c>
      <c r="C190" s="53" t="s">
        <v>86</v>
      </c>
      <c r="D190" s="54" t="s">
        <v>412</v>
      </c>
      <c r="E190" s="34" t="s">
        <v>41</v>
      </c>
      <c r="F190" s="70"/>
      <c r="G190" s="71" t="s">
        <v>413</v>
      </c>
      <c r="H190" s="56" t="n">
        <v>44182</v>
      </c>
      <c r="I190" s="56" t="n">
        <v>44181</v>
      </c>
      <c r="J190" s="57" t="n">
        <f aca="false">H190</f>
        <v>44182</v>
      </c>
      <c r="K190" s="58" t="n">
        <v>44166</v>
      </c>
      <c r="L190" s="59" t="n">
        <v>180</v>
      </c>
      <c r="M190" s="40" t="n">
        <f aca="false">WEEKDAY(I190,1)</f>
        <v>4</v>
      </c>
      <c r="N190" s="41" t="n">
        <f aca="false">SUM(J190+L190)</f>
        <v>44362</v>
      </c>
      <c r="O190" s="60" t="s">
        <v>92</v>
      </c>
      <c r="P190" s="61" t="s">
        <v>33</v>
      </c>
      <c r="Q190" s="62" t="n">
        <v>1059</v>
      </c>
      <c r="R190" s="45" t="n">
        <v>44193</v>
      </c>
      <c r="S190" s="62" t="n">
        <v>21245</v>
      </c>
      <c r="T190" s="63" t="n">
        <v>44193</v>
      </c>
      <c r="U190" s="64" t="n">
        <v>11</v>
      </c>
      <c r="V190" s="62" t="n">
        <v>3184</v>
      </c>
      <c r="W190" s="65" t="n">
        <v>44185</v>
      </c>
      <c r="X190" s="66" t="n">
        <v>243</v>
      </c>
      <c r="Y190" s="67" t="n">
        <v>44186</v>
      </c>
      <c r="Z190" s="50" t="n">
        <v>1</v>
      </c>
      <c r="AA190" s="68" t="s">
        <v>34</v>
      </c>
      <c r="AB190" s="68"/>
      <c r="AMF190" s="0"/>
      <c r="AMG190" s="0"/>
      <c r="AMH190" s="0"/>
      <c r="AMI190" s="0"/>
      <c r="AMJ190" s="0"/>
    </row>
    <row r="191" s="90" customFormat="true" ht="13.3" hidden="false" customHeight="false" outlineLevel="0" collapsed="false">
      <c r="A191" s="31" t="n">
        <v>188</v>
      </c>
      <c r="B191" s="53" t="n">
        <v>2020</v>
      </c>
      <c r="C191" s="53" t="s">
        <v>414</v>
      </c>
      <c r="D191" s="54" t="s">
        <v>415</v>
      </c>
      <c r="E191" s="34" t="s">
        <v>248</v>
      </c>
      <c r="F191" s="34"/>
      <c r="G191" s="55" t="n">
        <v>48</v>
      </c>
      <c r="H191" s="56" t="n">
        <v>43976</v>
      </c>
      <c r="I191" s="56" t="n">
        <v>43976</v>
      </c>
      <c r="J191" s="57" t="n">
        <f aca="false">H191</f>
        <v>43976</v>
      </c>
      <c r="K191" s="58" t="n">
        <v>43952</v>
      </c>
      <c r="L191" s="59" t="n">
        <v>180</v>
      </c>
      <c r="M191" s="40" t="n">
        <f aca="false">WEEKDAY(I191,1)</f>
        <v>2</v>
      </c>
      <c r="N191" s="41" t="n">
        <f aca="false">SUM(J191+L191)</f>
        <v>44156</v>
      </c>
      <c r="O191" s="42" t="s">
        <v>32</v>
      </c>
      <c r="P191" s="61" t="s">
        <v>33</v>
      </c>
      <c r="Q191" s="62" t="n">
        <v>772</v>
      </c>
      <c r="R191" s="45" t="n">
        <v>44048</v>
      </c>
      <c r="S191" s="62" t="n">
        <v>21325</v>
      </c>
      <c r="T191" s="63" t="n">
        <v>44048</v>
      </c>
      <c r="U191" s="64" t="n">
        <v>3</v>
      </c>
      <c r="V191" s="62" t="n">
        <v>2254</v>
      </c>
      <c r="W191" s="72" t="n">
        <v>44064</v>
      </c>
      <c r="X191" s="50" t="n">
        <v>162</v>
      </c>
      <c r="Y191" s="51" t="n">
        <v>44067</v>
      </c>
      <c r="Z191" s="50" t="n">
        <v>12</v>
      </c>
      <c r="AA191" s="68" t="s">
        <v>34</v>
      </c>
      <c r="AB191" s="68"/>
      <c r="AMF191" s="0"/>
      <c r="AMG191" s="0"/>
      <c r="AMH191" s="0"/>
      <c r="AMI191" s="0"/>
      <c r="AMJ191" s="0"/>
    </row>
    <row r="192" s="90" customFormat="true" ht="13.3" hidden="false" customHeight="false" outlineLevel="0" collapsed="false">
      <c r="A192" s="31" t="n">
        <v>189</v>
      </c>
      <c r="B192" s="53" t="n">
        <v>2020</v>
      </c>
      <c r="C192" s="53" t="s">
        <v>416</v>
      </c>
      <c r="D192" s="54" t="s">
        <v>37</v>
      </c>
      <c r="E192" s="34" t="s">
        <v>37</v>
      </c>
      <c r="F192" s="34"/>
      <c r="G192" s="55" t="n">
        <v>144</v>
      </c>
      <c r="H192" s="56" t="n">
        <v>44005</v>
      </c>
      <c r="I192" s="56" t="n">
        <v>43992</v>
      </c>
      <c r="J192" s="57" t="n">
        <f aca="false">H192</f>
        <v>44005</v>
      </c>
      <c r="K192" s="58" t="n">
        <v>43983</v>
      </c>
      <c r="L192" s="59" t="n">
        <v>180</v>
      </c>
      <c r="M192" s="40" t="n">
        <f aca="false">WEEKDAY(I192,1)</f>
        <v>4</v>
      </c>
      <c r="N192" s="41" t="n">
        <f aca="false">SUM(J192+L192)</f>
        <v>44185</v>
      </c>
      <c r="O192" s="60" t="s">
        <v>102</v>
      </c>
      <c r="P192" s="61" t="s">
        <v>33</v>
      </c>
      <c r="Q192" s="62" t="n">
        <v>773</v>
      </c>
      <c r="R192" s="45" t="n">
        <v>44048</v>
      </c>
      <c r="S192" s="62" t="n">
        <v>21325</v>
      </c>
      <c r="T192" s="63" t="n">
        <v>44048</v>
      </c>
      <c r="U192" s="64" t="n">
        <v>3</v>
      </c>
      <c r="V192" s="62" t="n">
        <v>2298</v>
      </c>
      <c r="W192" s="72" t="n">
        <v>44070</v>
      </c>
      <c r="X192" s="50" t="n">
        <v>167</v>
      </c>
      <c r="Y192" s="51" t="n">
        <v>44074</v>
      </c>
      <c r="Z192" s="50" t="n">
        <v>12</v>
      </c>
      <c r="AA192" s="68" t="s">
        <v>34</v>
      </c>
      <c r="AB192" s="68"/>
      <c r="AMF192" s="0"/>
      <c r="AMG192" s="0"/>
      <c r="AMH192" s="0"/>
      <c r="AMI192" s="0"/>
      <c r="AMJ192" s="0"/>
    </row>
    <row r="193" s="90" customFormat="true" ht="13.3" hidden="false" customHeight="false" outlineLevel="0" collapsed="false">
      <c r="A193" s="31" t="n">
        <v>190</v>
      </c>
      <c r="B193" s="53" t="n">
        <v>2020</v>
      </c>
      <c r="C193" s="53" t="s">
        <v>417</v>
      </c>
      <c r="D193" s="54" t="s">
        <v>37</v>
      </c>
      <c r="E193" s="34" t="s">
        <v>37</v>
      </c>
      <c r="F193" s="70"/>
      <c r="G193" s="71" t="s">
        <v>418</v>
      </c>
      <c r="H193" s="56" t="n">
        <v>44140</v>
      </c>
      <c r="I193" s="56" t="n">
        <v>44140</v>
      </c>
      <c r="J193" s="57" t="n">
        <f aca="false">H193</f>
        <v>44140</v>
      </c>
      <c r="K193" s="58" t="n">
        <v>44136</v>
      </c>
      <c r="L193" s="59" t="n">
        <v>180</v>
      </c>
      <c r="M193" s="40" t="n">
        <f aca="false">WEEKDAY(I193,1)</f>
        <v>5</v>
      </c>
      <c r="N193" s="41" t="n">
        <f aca="false">SUM(J193+L193)</f>
        <v>44320</v>
      </c>
      <c r="O193" s="60" t="s">
        <v>32</v>
      </c>
      <c r="P193" s="61" t="s">
        <v>33</v>
      </c>
      <c r="Q193" s="62" t="n">
        <v>1048</v>
      </c>
      <c r="R193" s="45" t="n">
        <v>44193</v>
      </c>
      <c r="S193" s="62" t="n">
        <v>21245</v>
      </c>
      <c r="T193" s="63" t="n">
        <v>44193</v>
      </c>
      <c r="U193" s="64" t="n">
        <v>9</v>
      </c>
      <c r="V193" s="62" t="n">
        <v>3181</v>
      </c>
      <c r="W193" s="65" t="n">
        <v>44183</v>
      </c>
      <c r="X193" s="66" t="n">
        <v>243</v>
      </c>
      <c r="Y193" s="67" t="n">
        <v>44186</v>
      </c>
      <c r="Z193" s="50" t="n">
        <v>42</v>
      </c>
      <c r="AA193" s="68" t="s">
        <v>34</v>
      </c>
      <c r="AB193" s="68"/>
      <c r="AMF193" s="0"/>
      <c r="AMG193" s="0"/>
      <c r="AMH193" s="0"/>
      <c r="AMI193" s="0"/>
      <c r="AMJ193" s="0"/>
    </row>
    <row r="194" s="90" customFormat="true" ht="13.3" hidden="false" customHeight="false" outlineLevel="0" collapsed="false">
      <c r="A194" s="31" t="n">
        <v>191</v>
      </c>
      <c r="B194" s="32" t="n">
        <v>2020</v>
      </c>
      <c r="C194" s="32" t="s">
        <v>419</v>
      </c>
      <c r="D194" s="33" t="s">
        <v>420</v>
      </c>
      <c r="E194" s="34" t="s">
        <v>67</v>
      </c>
      <c r="F194" s="77"/>
      <c r="G194" s="35" t="n">
        <v>430</v>
      </c>
      <c r="H194" s="36" t="n">
        <v>43908</v>
      </c>
      <c r="I194" s="36" t="n">
        <v>43909</v>
      </c>
      <c r="J194" s="37" t="n">
        <f aca="false">H194</f>
        <v>43908</v>
      </c>
      <c r="K194" s="58" t="n">
        <v>43891</v>
      </c>
      <c r="L194" s="39" t="n">
        <v>180</v>
      </c>
      <c r="M194" s="40" t="n">
        <f aca="false">WEEKDAY(I194,1)</f>
        <v>5</v>
      </c>
      <c r="N194" s="41" t="n">
        <f aca="false">SUM(J194+L194)</f>
        <v>44088</v>
      </c>
      <c r="O194" s="42" t="s">
        <v>32</v>
      </c>
      <c r="P194" s="61" t="s">
        <v>78</v>
      </c>
      <c r="Q194" s="53" t="n">
        <v>596</v>
      </c>
      <c r="R194" s="45" t="n">
        <v>43958</v>
      </c>
      <c r="S194" s="76" t="n">
        <v>21263</v>
      </c>
      <c r="T194" s="63" t="n">
        <v>43958</v>
      </c>
      <c r="U194" s="14" t="n">
        <v>1</v>
      </c>
      <c r="V194" s="48" t="n">
        <v>1282</v>
      </c>
      <c r="W194" s="51" t="n">
        <v>43955</v>
      </c>
      <c r="X194" s="50" t="n">
        <v>86</v>
      </c>
      <c r="Y194" s="51" t="n">
        <v>43958</v>
      </c>
      <c r="Z194" s="50" t="n">
        <v>178</v>
      </c>
      <c r="AA194" s="52" t="s">
        <v>34</v>
      </c>
      <c r="AB194" s="68"/>
      <c r="AMF194" s="0"/>
      <c r="AMG194" s="0"/>
      <c r="AMH194" s="0"/>
      <c r="AMI194" s="0"/>
      <c r="AMJ194" s="0"/>
    </row>
    <row r="195" s="90" customFormat="true" ht="13.3" hidden="false" customHeight="false" outlineLevel="0" collapsed="false">
      <c r="A195" s="31" t="n">
        <v>192</v>
      </c>
      <c r="B195" s="53" t="n">
        <v>2020</v>
      </c>
      <c r="C195" s="53" t="s">
        <v>421</v>
      </c>
      <c r="D195" s="54" t="s">
        <v>420</v>
      </c>
      <c r="E195" s="34" t="s">
        <v>67</v>
      </c>
      <c r="F195" s="34"/>
      <c r="G195" s="55" t="n">
        <v>517</v>
      </c>
      <c r="H195" s="56" t="n">
        <v>44126</v>
      </c>
      <c r="I195" s="56" t="n">
        <v>44126</v>
      </c>
      <c r="J195" s="57" t="n">
        <f aca="false">H195</f>
        <v>44126</v>
      </c>
      <c r="K195" s="58" t="n">
        <v>44105</v>
      </c>
      <c r="L195" s="59" t="n">
        <v>180</v>
      </c>
      <c r="M195" s="40" t="n">
        <f aca="false">WEEKDAY(I195,1)</f>
        <v>5</v>
      </c>
      <c r="N195" s="41" t="n">
        <f aca="false">SUM(J195+L195)</f>
        <v>44306</v>
      </c>
      <c r="O195" s="60" t="s">
        <v>32</v>
      </c>
      <c r="P195" s="61" t="s">
        <v>33</v>
      </c>
      <c r="Q195" s="62" t="n">
        <v>960</v>
      </c>
      <c r="R195" s="45" t="n">
        <v>44167</v>
      </c>
      <c r="S195" s="62" t="n">
        <v>21409</v>
      </c>
      <c r="T195" s="63" t="n">
        <v>44167</v>
      </c>
      <c r="U195" s="64" t="n">
        <v>1</v>
      </c>
      <c r="V195" s="62" t="n">
        <v>2492</v>
      </c>
      <c r="W195" s="51" t="n">
        <v>44095</v>
      </c>
      <c r="X195" s="50" t="n">
        <v>183</v>
      </c>
      <c r="Y195" s="51" t="n">
        <v>44035</v>
      </c>
      <c r="Z195" s="50" t="n">
        <v>33</v>
      </c>
      <c r="AA195" s="68" t="s">
        <v>34</v>
      </c>
      <c r="AB195" s="68"/>
      <c r="AMF195" s="0"/>
      <c r="AMG195" s="0"/>
      <c r="AMH195" s="0"/>
      <c r="AMI195" s="0"/>
      <c r="AMJ195" s="0"/>
    </row>
    <row r="196" s="90" customFormat="true" ht="13.3" hidden="false" customHeight="false" outlineLevel="0" collapsed="false">
      <c r="A196" s="31" t="n">
        <v>193</v>
      </c>
      <c r="B196" s="53" t="n">
        <v>2020</v>
      </c>
      <c r="C196" s="53" t="s">
        <v>422</v>
      </c>
      <c r="D196" s="54" t="s">
        <v>423</v>
      </c>
      <c r="E196" s="34" t="s">
        <v>37</v>
      </c>
      <c r="F196" s="34"/>
      <c r="G196" s="55" t="n">
        <v>474</v>
      </c>
      <c r="H196" s="56" t="n">
        <v>44140</v>
      </c>
      <c r="I196" s="56" t="n">
        <v>44140</v>
      </c>
      <c r="J196" s="57" t="n">
        <f aca="false">H196</f>
        <v>44140</v>
      </c>
      <c r="K196" s="58" t="n">
        <v>44136</v>
      </c>
      <c r="L196" s="59" t="n">
        <v>180</v>
      </c>
      <c r="M196" s="40" t="n">
        <f aca="false">WEEKDAY(I196,1)</f>
        <v>5</v>
      </c>
      <c r="N196" s="41" t="n">
        <f aca="false">SUM(J196+L196)</f>
        <v>44320</v>
      </c>
      <c r="O196" s="60" t="s">
        <v>32</v>
      </c>
      <c r="P196" s="61" t="s">
        <v>33</v>
      </c>
      <c r="Q196" s="62" t="n">
        <v>1001</v>
      </c>
      <c r="R196" s="45" t="n">
        <v>44176</v>
      </c>
      <c r="S196" s="62" t="n">
        <v>21417</v>
      </c>
      <c r="T196" s="63" t="n">
        <v>44179</v>
      </c>
      <c r="U196" s="64" t="n">
        <v>4</v>
      </c>
      <c r="V196" s="62" t="n">
        <v>3181</v>
      </c>
      <c r="W196" s="65" t="n">
        <v>44183</v>
      </c>
      <c r="X196" s="66" t="n">
        <v>243</v>
      </c>
      <c r="Y196" s="67" t="n">
        <v>44186</v>
      </c>
      <c r="Z196" s="50" t="n">
        <v>42</v>
      </c>
      <c r="AA196" s="68" t="s">
        <v>34</v>
      </c>
      <c r="AB196" s="68"/>
      <c r="AMF196" s="0"/>
      <c r="AMG196" s="0"/>
      <c r="AMH196" s="0"/>
      <c r="AMI196" s="0"/>
      <c r="AMJ196" s="0"/>
    </row>
    <row r="197" s="90" customFormat="true" ht="13.3" hidden="false" customHeight="false" outlineLevel="0" collapsed="false">
      <c r="A197" s="31" t="n">
        <v>194</v>
      </c>
      <c r="B197" s="53" t="n">
        <v>2020</v>
      </c>
      <c r="C197" s="53" t="s">
        <v>424</v>
      </c>
      <c r="D197" s="54" t="s">
        <v>425</v>
      </c>
      <c r="E197" s="34" t="s">
        <v>31</v>
      </c>
      <c r="F197" s="34"/>
      <c r="G197" s="55" t="n">
        <v>29</v>
      </c>
      <c r="H197" s="56" t="n">
        <v>43906</v>
      </c>
      <c r="I197" s="56" t="n">
        <v>43906</v>
      </c>
      <c r="J197" s="57" t="n">
        <f aca="false">H197</f>
        <v>43906</v>
      </c>
      <c r="K197" s="58" t="n">
        <v>43891</v>
      </c>
      <c r="L197" s="59" t="n">
        <v>180</v>
      </c>
      <c r="M197" s="40" t="n">
        <f aca="false">WEEKDAY(I197,1)</f>
        <v>2</v>
      </c>
      <c r="N197" s="41" t="n">
        <f aca="false">SUM(J197+L197)</f>
        <v>44086</v>
      </c>
      <c r="O197" s="42" t="s">
        <v>32</v>
      </c>
      <c r="P197" s="61" t="s">
        <v>78</v>
      </c>
      <c r="Q197" s="62" t="n">
        <v>597</v>
      </c>
      <c r="R197" s="45" t="n">
        <v>43958</v>
      </c>
      <c r="S197" s="76" t="n">
        <v>21263</v>
      </c>
      <c r="T197" s="63" t="n">
        <v>43958</v>
      </c>
      <c r="U197" s="64" t="s">
        <v>54</v>
      </c>
      <c r="V197" s="48" t="n">
        <v>1428</v>
      </c>
      <c r="W197" s="51" t="n">
        <v>43971</v>
      </c>
      <c r="X197" s="50" t="n">
        <v>96</v>
      </c>
      <c r="Y197" s="51" t="n">
        <v>43972</v>
      </c>
      <c r="Z197" s="50" t="n">
        <v>57</v>
      </c>
      <c r="AA197" s="68" t="s">
        <v>34</v>
      </c>
      <c r="AB197" s="68"/>
      <c r="AMF197" s="0"/>
      <c r="AMG197" s="0"/>
      <c r="AMH197" s="0"/>
      <c r="AMI197" s="0"/>
      <c r="AMJ197" s="0"/>
    </row>
    <row r="198" s="90" customFormat="true" ht="13.3" hidden="false" customHeight="false" outlineLevel="0" collapsed="false">
      <c r="A198" s="31" t="n">
        <v>195</v>
      </c>
      <c r="B198" s="53" t="n">
        <v>2020</v>
      </c>
      <c r="C198" s="53" t="s">
        <v>426</v>
      </c>
      <c r="D198" s="54" t="s">
        <v>425</v>
      </c>
      <c r="E198" s="34" t="s">
        <v>31</v>
      </c>
      <c r="F198" s="34"/>
      <c r="G198" s="55" t="n">
        <v>154</v>
      </c>
      <c r="H198" s="56" t="n">
        <v>44158</v>
      </c>
      <c r="I198" s="56" t="n">
        <v>44158</v>
      </c>
      <c r="J198" s="57" t="n">
        <f aca="false">H198</f>
        <v>44158</v>
      </c>
      <c r="K198" s="58" t="n">
        <v>44136</v>
      </c>
      <c r="L198" s="59" t="n">
        <v>180</v>
      </c>
      <c r="M198" s="40" t="n">
        <f aca="false">WEEKDAY(I198,1)</f>
        <v>2</v>
      </c>
      <c r="N198" s="41" t="n">
        <f aca="false">SUM(J198+L198)</f>
        <v>44338</v>
      </c>
      <c r="O198" s="60" t="s">
        <v>32</v>
      </c>
      <c r="P198" s="61" t="s">
        <v>33</v>
      </c>
      <c r="Q198" s="62" t="n">
        <v>1010</v>
      </c>
      <c r="R198" s="45" t="n">
        <v>44180</v>
      </c>
      <c r="S198" s="62" t="n">
        <v>21419</v>
      </c>
      <c r="T198" s="63" t="n">
        <v>44181</v>
      </c>
      <c r="U198" s="64" t="n">
        <v>2</v>
      </c>
      <c r="V198" s="62" t="n">
        <v>3153</v>
      </c>
      <c r="W198" s="65" t="n">
        <v>44181</v>
      </c>
      <c r="X198" s="66" t="n">
        <v>242</v>
      </c>
      <c r="Y198" s="67" t="n">
        <v>44183</v>
      </c>
      <c r="Z198" s="50" t="n">
        <v>22</v>
      </c>
      <c r="AA198" s="68" t="s">
        <v>34</v>
      </c>
      <c r="AB198" s="68"/>
      <c r="AMF198" s="0"/>
      <c r="AMG198" s="0"/>
      <c r="AMH198" s="0"/>
      <c r="AMI198" s="0"/>
      <c r="AMJ198" s="0"/>
    </row>
    <row r="199" customFormat="false" ht="16.5" hidden="false" customHeight="true" outlineLevel="0" collapsed="false">
      <c r="A199" s="31"/>
      <c r="J199" s="57"/>
      <c r="N199" s="41"/>
    </row>
    <row r="200" customFormat="false" ht="13.5" hidden="false" customHeight="true" outlineLevel="0" collapsed="false">
      <c r="A200" s="1" t="s">
        <v>427</v>
      </c>
      <c r="D200" s="107"/>
      <c r="E200" s="108"/>
      <c r="F200" s="109"/>
      <c r="G200" s="110"/>
      <c r="H200" s="111"/>
      <c r="I200" s="111"/>
      <c r="J200" s="111"/>
      <c r="K200" s="112"/>
      <c r="L200" s="113"/>
      <c r="M200" s="114" t="n">
        <f aca="false">SUBTOTAL(3,M4:M153)</f>
        <v>150</v>
      </c>
      <c r="N200" s="115"/>
      <c r="O200" s="114" t="n">
        <f aca="false">SUBTOTAL(3,O4:O153)</f>
        <v>150</v>
      </c>
      <c r="P200" s="114" t="n">
        <f aca="false">SUBTOTAL(3,P4:P104)</f>
        <v>101</v>
      </c>
      <c r="Q200" s="114" t="n">
        <f aca="false">SUBTOTAL(3,Q4:Q101)</f>
        <v>97</v>
      </c>
      <c r="R200" s="116"/>
      <c r="S200" s="117"/>
      <c r="T200" s="118"/>
      <c r="U200" s="119"/>
      <c r="V200" s="114" t="n">
        <f aca="false">SUBTOTAL(3,V4:V68)</f>
        <v>55</v>
      </c>
      <c r="W200" s="116"/>
      <c r="X200" s="120"/>
      <c r="Y200" s="116"/>
      <c r="Z200" s="120"/>
      <c r="AA200" s="121"/>
      <c r="AB200" s="121"/>
    </row>
    <row r="201" customFormat="false" ht="13.5" hidden="false" customHeight="true" outlineLevel="0" collapsed="false">
      <c r="D201" s="122" t="s">
        <v>428</v>
      </c>
      <c r="E201" s="123" t="s">
        <v>429</v>
      </c>
      <c r="F201" s="124" t="s">
        <v>430</v>
      </c>
      <c r="G201" s="110"/>
      <c r="H201" s="111"/>
      <c r="I201" s="111"/>
      <c r="J201" s="111"/>
      <c r="K201" s="112"/>
      <c r="L201" s="113"/>
      <c r="M201" s="113"/>
      <c r="N201" s="115"/>
      <c r="O201" s="114"/>
      <c r="P201" s="114"/>
      <c r="Q201" s="117"/>
      <c r="R201" s="116"/>
      <c r="S201" s="117"/>
      <c r="T201" s="118"/>
      <c r="U201" s="119"/>
      <c r="W201" s="116"/>
      <c r="X201" s="120"/>
      <c r="Y201" s="116"/>
      <c r="Z201" s="120"/>
      <c r="AA201" s="121"/>
      <c r="AB201" s="121"/>
    </row>
    <row r="202" customFormat="false" ht="13.5" hidden="false" customHeight="true" outlineLevel="0" collapsed="false">
      <c r="D202" s="125" t="s">
        <v>431</v>
      </c>
      <c r="E202" s="126" t="n">
        <f aca="false">COUNTIF(O4:O198,"Chuvas Intensas")</f>
        <v>8</v>
      </c>
      <c r="F202" s="127" t="n">
        <f aca="false">E202/E210</f>
        <v>0.0430107526881721</v>
      </c>
      <c r="G202" s="110"/>
      <c r="H202" s="111"/>
      <c r="I202" s="111"/>
      <c r="J202" s="111"/>
      <c r="K202" s="112"/>
      <c r="L202" s="113"/>
      <c r="M202" s="113"/>
      <c r="N202" s="115"/>
      <c r="O202" s="114"/>
      <c r="P202" s="114"/>
      <c r="Q202" s="117"/>
      <c r="R202" s="116"/>
      <c r="S202" s="117"/>
      <c r="T202" s="118"/>
      <c r="U202" s="119"/>
      <c r="W202" s="116"/>
      <c r="X202" s="120"/>
      <c r="Y202" s="116"/>
      <c r="Z202" s="120"/>
      <c r="AA202" s="121"/>
      <c r="AB202" s="121"/>
    </row>
    <row r="203" customFormat="false" ht="13.5" hidden="false" customHeight="true" outlineLevel="0" collapsed="false">
      <c r="D203" s="125" t="s">
        <v>266</v>
      </c>
      <c r="E203" s="126" t="n">
        <f aca="false">COUNTIF(O5:O199,"Dengue")</f>
        <v>1</v>
      </c>
      <c r="F203" s="127" t="n">
        <f aca="false">E203/E210</f>
        <v>0.00537634408602151</v>
      </c>
      <c r="G203" s="110"/>
      <c r="H203" s="111"/>
      <c r="I203" s="111"/>
      <c r="J203" s="111"/>
      <c r="K203" s="112"/>
      <c r="L203" s="113"/>
      <c r="M203" s="113"/>
      <c r="N203" s="115"/>
      <c r="O203" s="114"/>
      <c r="P203" s="114"/>
      <c r="Q203" s="117"/>
      <c r="R203" s="116"/>
      <c r="S203" s="117"/>
      <c r="T203" s="118"/>
      <c r="U203" s="119"/>
      <c r="W203" s="116"/>
      <c r="X203" s="120"/>
      <c r="Y203" s="116"/>
      <c r="Z203" s="120"/>
      <c r="AA203" s="121"/>
      <c r="AB203" s="121"/>
    </row>
    <row r="204" customFormat="false" ht="12.8" hidden="false" customHeight="false" outlineLevel="0" collapsed="false">
      <c r="A204" s="2"/>
      <c r="D204" s="125" t="s">
        <v>432</v>
      </c>
      <c r="E204" s="126" t="n">
        <f aca="false">COUNTIF(O4:O198,"Enxurrada")</f>
        <v>2</v>
      </c>
      <c r="F204" s="127" t="n">
        <f aca="false">E204/E210</f>
        <v>0.010752688172043</v>
      </c>
      <c r="G204" s="128"/>
      <c r="H204" s="129"/>
      <c r="I204" s="129"/>
      <c r="J204" s="129"/>
      <c r="K204" s="130"/>
      <c r="L204" s="130"/>
      <c r="M204" s="130"/>
      <c r="N204" s="130"/>
      <c r="O204" s="8"/>
      <c r="P204" s="8"/>
      <c r="Q204" s="8"/>
      <c r="R204" s="8"/>
      <c r="S204" s="8"/>
      <c r="T204" s="131"/>
      <c r="U204" s="132"/>
      <c r="V204" s="4"/>
      <c r="X204" s="3"/>
    </row>
    <row r="205" customFormat="false" ht="12.8" hidden="false" customHeight="false" outlineLevel="0" collapsed="false">
      <c r="A205" s="2"/>
      <c r="D205" s="125" t="s">
        <v>32</v>
      </c>
      <c r="E205" s="126" t="n">
        <f aca="false">COUNTIF(O4:O198,"Estiagem")</f>
        <v>161</v>
      </c>
      <c r="F205" s="127" t="n">
        <f aca="false">E205/E210</f>
        <v>0.865591397849462</v>
      </c>
      <c r="G205" s="133"/>
      <c r="H205" s="130"/>
      <c r="I205" s="130"/>
      <c r="J205" s="130"/>
      <c r="K205" s="130"/>
      <c r="L205" s="130"/>
      <c r="M205" s="130"/>
      <c r="N205" s="130"/>
      <c r="O205" s="8"/>
      <c r="P205" s="8"/>
      <c r="Q205" s="8"/>
      <c r="R205" s="8"/>
      <c r="S205" s="8"/>
      <c r="T205" s="131"/>
      <c r="U205" s="132"/>
      <c r="V205" s="4"/>
      <c r="X205" s="3"/>
    </row>
    <row r="206" customFormat="false" ht="12.8" hidden="false" customHeight="false" outlineLevel="0" collapsed="false">
      <c r="A206" s="2"/>
      <c r="D206" s="125" t="s">
        <v>84</v>
      </c>
      <c r="E206" s="126" t="n">
        <f aca="false">COUNTIF(O4:O198,"Granizo")</f>
        <v>5</v>
      </c>
      <c r="F206" s="127" t="n">
        <f aca="false">E206/E210</f>
        <v>0.0268817204301075</v>
      </c>
      <c r="G206" s="128"/>
      <c r="H206" s="129"/>
      <c r="I206" s="129"/>
      <c r="J206" s="129"/>
      <c r="K206" s="130"/>
      <c r="L206" s="130"/>
      <c r="M206" s="130"/>
      <c r="N206" s="129"/>
      <c r="O206" s="8"/>
      <c r="P206" s="8"/>
      <c r="Q206" s="8"/>
      <c r="R206" s="8"/>
      <c r="S206" s="8"/>
      <c r="T206" s="131"/>
      <c r="U206" s="132"/>
      <c r="V206" s="4"/>
      <c r="X206" s="134"/>
    </row>
    <row r="207" customFormat="false" ht="12.8" hidden="false" customHeight="false" outlineLevel="0" collapsed="false">
      <c r="A207" s="2"/>
      <c r="D207" s="0" t="s">
        <v>82</v>
      </c>
      <c r="E207" s="126" t="n">
        <f aca="false">COUNTIF(O5:O198,"Seca")</f>
        <v>1</v>
      </c>
      <c r="F207" s="127" t="n">
        <f aca="false">E207/E210</f>
        <v>0.00537634408602151</v>
      </c>
      <c r="G207" s="135"/>
      <c r="H207" s="136"/>
      <c r="I207" s="136"/>
      <c r="J207" s="136"/>
      <c r="K207" s="129"/>
      <c r="L207" s="129"/>
      <c r="M207" s="129"/>
      <c r="N207" s="129"/>
      <c r="O207" s="6"/>
      <c r="Q207" s="3"/>
      <c r="S207" s="8"/>
      <c r="T207" s="131"/>
      <c r="U207" s="132"/>
      <c r="V207" s="4"/>
      <c r="X207" s="3"/>
    </row>
    <row r="208" customFormat="false" ht="12.8" hidden="false" customHeight="false" outlineLevel="0" collapsed="false">
      <c r="A208" s="2"/>
      <c r="D208" s="137" t="s">
        <v>46</v>
      </c>
      <c r="E208" s="126" t="n">
        <f aca="false">COUNTIF(O4:O198,"Tornado")</f>
        <v>4</v>
      </c>
      <c r="F208" s="127" t="n">
        <f aca="false">E208/E210</f>
        <v>0.021505376344086</v>
      </c>
      <c r="G208" s="133"/>
      <c r="H208" s="130"/>
      <c r="I208" s="130"/>
      <c r="J208" s="130"/>
      <c r="K208" s="129"/>
      <c r="L208" s="129"/>
      <c r="M208" s="129"/>
      <c r="N208" s="129"/>
      <c r="O208" s="6"/>
      <c r="Q208" s="3"/>
      <c r="S208" s="8"/>
      <c r="T208" s="131"/>
      <c r="U208" s="132"/>
      <c r="V208" s="4"/>
      <c r="X208" s="3"/>
    </row>
    <row r="209" customFormat="false" ht="12.8" hidden="false" customHeight="false" outlineLevel="0" collapsed="false">
      <c r="A209" s="2"/>
      <c r="D209" s="125" t="s">
        <v>102</v>
      </c>
      <c r="E209" s="126" t="n">
        <f aca="false">COUNTIF(O4:O198,"Vendaval")</f>
        <v>4</v>
      </c>
      <c r="F209" s="127" t="n">
        <f aca="false">E209/E210</f>
        <v>0.021505376344086</v>
      </c>
      <c r="G209" s="133"/>
      <c r="H209" s="130"/>
      <c r="I209" s="130"/>
      <c r="J209" s="130"/>
      <c r="K209" s="129"/>
      <c r="L209" s="129"/>
      <c r="M209" s="129"/>
      <c r="N209" s="129"/>
      <c r="O209" s="6"/>
      <c r="Q209" s="3"/>
      <c r="S209" s="8"/>
      <c r="T209" s="131"/>
      <c r="U209" s="132"/>
      <c r="V209" s="4"/>
      <c r="X209" s="3"/>
    </row>
    <row r="210" customFormat="false" ht="12.8" hidden="false" customHeight="false" outlineLevel="0" collapsed="false">
      <c r="A210" s="138"/>
      <c r="B210" s="138"/>
      <c r="C210" s="138"/>
      <c r="D210" s="139" t="s">
        <v>433</v>
      </c>
      <c r="E210" s="140" t="n">
        <f aca="false">SUM(E202:E209)</f>
        <v>186</v>
      </c>
      <c r="F210" s="141" t="n">
        <f aca="false">SUM(F202:F209)</f>
        <v>1</v>
      </c>
      <c r="G210" s="133"/>
      <c r="H210" s="130"/>
      <c r="I210" s="130"/>
      <c r="J210" s="130"/>
      <c r="K210" s="129"/>
      <c r="L210" s="129"/>
      <c r="M210" s="129"/>
      <c r="N210" s="129"/>
      <c r="O210" s="6"/>
      <c r="Q210" s="3"/>
      <c r="S210" s="8"/>
      <c r="T210" s="131"/>
      <c r="U210" s="132"/>
      <c r="V210" s="4"/>
      <c r="X210" s="3"/>
    </row>
    <row r="211" customFormat="false" ht="12.8" hidden="false" customHeight="false" outlineLevel="0" collapsed="false">
      <c r="A211" s="138"/>
      <c r="B211" s="138"/>
      <c r="C211" s="138"/>
      <c r="D211" s="142"/>
      <c r="E211" s="143"/>
      <c r="F211" s="133"/>
      <c r="G211" s="133"/>
      <c r="H211" s="130"/>
      <c r="I211" s="130"/>
      <c r="J211" s="130"/>
      <c r="K211" s="129"/>
      <c r="L211" s="129"/>
      <c r="M211" s="129"/>
      <c r="N211" s="129"/>
      <c r="O211" s="6"/>
      <c r="Q211" s="3"/>
      <c r="S211" s="8"/>
      <c r="T211" s="131"/>
      <c r="U211" s="132"/>
      <c r="V211" s="4"/>
      <c r="X211" s="3"/>
    </row>
    <row r="212" customFormat="false" ht="12.8" hidden="false" customHeight="false" outlineLevel="0" collapsed="false">
      <c r="A212" s="138"/>
      <c r="B212" s="138"/>
      <c r="C212" s="138"/>
      <c r="D212" s="144" t="s">
        <v>434</v>
      </c>
      <c r="E212" s="145" t="s">
        <v>429</v>
      </c>
      <c r="F212" s="146" t="s">
        <v>430</v>
      </c>
      <c r="G212" s="133"/>
      <c r="H212" s="130"/>
      <c r="I212" s="130"/>
      <c r="J212" s="130"/>
      <c r="K212" s="129"/>
      <c r="L212" s="129"/>
      <c r="M212" s="129"/>
      <c r="N212" s="129"/>
      <c r="O212" s="6"/>
      <c r="Q212" s="3"/>
      <c r="S212" s="8"/>
      <c r="T212" s="131"/>
      <c r="U212" s="132"/>
      <c r="V212" s="4"/>
      <c r="X212" s="3"/>
    </row>
    <row r="213" customFormat="false" ht="12.8" hidden="false" customHeight="false" outlineLevel="0" collapsed="false">
      <c r="A213" s="138"/>
      <c r="B213" s="138"/>
      <c r="C213" s="138"/>
      <c r="D213" s="125" t="s">
        <v>432</v>
      </c>
      <c r="E213" s="126" t="n">
        <f aca="false">COUNTIF(O4:O201,"Enxurrada ECP")</f>
        <v>3</v>
      </c>
      <c r="F213" s="127" t="n">
        <f aca="false">E213/E214</f>
        <v>1</v>
      </c>
      <c r="G213" s="133"/>
      <c r="H213" s="130"/>
      <c r="I213" s="130"/>
      <c r="J213" s="130"/>
      <c r="K213" s="129"/>
      <c r="L213" s="129"/>
      <c r="M213" s="129"/>
      <c r="N213" s="129"/>
      <c r="O213" s="6"/>
      <c r="Q213" s="3"/>
      <c r="S213" s="8"/>
      <c r="T213" s="131"/>
      <c r="U213" s="132"/>
      <c r="V213" s="4"/>
      <c r="X213" s="3"/>
    </row>
    <row r="214" customFormat="false" ht="12.8" hidden="false" customHeight="false" outlineLevel="0" collapsed="false">
      <c r="A214" s="138"/>
      <c r="B214" s="138"/>
      <c r="C214" s="138"/>
      <c r="D214" s="139" t="s">
        <v>433</v>
      </c>
      <c r="E214" s="140" t="n">
        <f aca="false">SUM(E213:E213)</f>
        <v>3</v>
      </c>
      <c r="F214" s="141" t="n">
        <f aca="false">SUM(F213:F213)</f>
        <v>1</v>
      </c>
      <c r="G214" s="133"/>
      <c r="H214" s="130"/>
      <c r="I214" s="130"/>
      <c r="J214" s="130"/>
      <c r="K214" s="129"/>
      <c r="L214" s="129"/>
      <c r="M214" s="129"/>
      <c r="N214" s="129"/>
      <c r="O214" s="6"/>
      <c r="Q214" s="3"/>
      <c r="S214" s="8"/>
      <c r="T214" s="131"/>
      <c r="U214" s="132"/>
      <c r="V214" s="4"/>
      <c r="X214" s="3"/>
    </row>
    <row r="215" customFormat="false" ht="12.8" hidden="false" customHeight="false" outlineLevel="0" collapsed="false">
      <c r="A215" s="138"/>
      <c r="B215" s="138"/>
      <c r="C215" s="138"/>
      <c r="D215" s="142"/>
      <c r="E215" s="143"/>
      <c r="F215" s="133"/>
      <c r="G215" s="133"/>
      <c r="H215" s="130"/>
      <c r="I215" s="130"/>
      <c r="J215" s="130"/>
      <c r="K215" s="129"/>
      <c r="L215" s="129"/>
      <c r="M215" s="129"/>
      <c r="N215" s="129"/>
      <c r="O215" s="6"/>
      <c r="Q215" s="3"/>
      <c r="S215" s="8"/>
      <c r="T215" s="131"/>
      <c r="U215" s="132"/>
      <c r="V215" s="4"/>
      <c r="X215" s="3"/>
    </row>
    <row r="216" customFormat="false" ht="12.8" hidden="false" customHeight="false" outlineLevel="0" collapsed="false">
      <c r="A216" s="2"/>
      <c r="D216" s="129"/>
      <c r="E216" s="128"/>
      <c r="F216" s="128"/>
      <c r="G216" s="128"/>
      <c r="H216" s="129"/>
      <c r="I216" s="129"/>
      <c r="J216" s="129"/>
      <c r="K216" s="129"/>
      <c r="L216" s="129"/>
      <c r="M216" s="129"/>
      <c r="N216" s="142"/>
      <c r="O216" s="6"/>
      <c r="Q216" s="3"/>
      <c r="S216" s="8"/>
      <c r="T216" s="131"/>
      <c r="U216" s="132"/>
      <c r="X216" s="3"/>
    </row>
    <row r="217" customFormat="false" ht="12.8" hidden="false" customHeight="false" outlineLevel="0" collapsed="false">
      <c r="A217" s="2"/>
      <c r="B217" s="136"/>
      <c r="C217" s="136"/>
      <c r="D217" s="147" t="s">
        <v>435</v>
      </c>
      <c r="E217" s="148" t="s">
        <v>429</v>
      </c>
      <c r="F217" s="149" t="s">
        <v>430</v>
      </c>
      <c r="G217" s="150"/>
      <c r="H217" s="142"/>
      <c r="I217" s="142"/>
      <c r="J217" s="142"/>
      <c r="K217" s="142"/>
      <c r="L217" s="142"/>
      <c r="M217" s="142"/>
      <c r="N217" s="151"/>
      <c r="O217" s="6"/>
      <c r="Q217" s="3"/>
      <c r="S217" s="8"/>
      <c r="T217" s="131"/>
      <c r="U217" s="132"/>
      <c r="X217" s="3"/>
    </row>
    <row r="218" customFormat="false" ht="12.8" hidden="false" customHeight="false" outlineLevel="0" collapsed="false">
      <c r="A218" s="2"/>
      <c r="B218" s="138"/>
      <c r="C218" s="138"/>
      <c r="D218" s="125" t="s">
        <v>436</v>
      </c>
      <c r="E218" s="126" t="n">
        <f aca="false">COUNTIF(P4:P201,"SE-I")</f>
        <v>17</v>
      </c>
      <c r="F218" s="127" t="n">
        <f aca="false">E218/E221</f>
        <v>0.0885416666666667</v>
      </c>
      <c r="G218" s="152"/>
      <c r="H218" s="151"/>
      <c r="I218" s="151"/>
      <c r="J218" s="151"/>
      <c r="K218" s="129"/>
      <c r="L218" s="129"/>
      <c r="M218" s="129"/>
      <c r="N218" s="136"/>
      <c r="O218" s="6"/>
      <c r="Q218" s="3"/>
      <c r="S218" s="8"/>
      <c r="T218" s="131"/>
      <c r="U218" s="132"/>
      <c r="X218" s="3"/>
    </row>
    <row r="219" customFormat="false" ht="12.8" hidden="false" customHeight="false" outlineLevel="0" collapsed="false">
      <c r="A219" s="2"/>
      <c r="B219" s="138"/>
      <c r="C219" s="138"/>
      <c r="D219" s="125" t="s">
        <v>437</v>
      </c>
      <c r="E219" s="126" t="n">
        <f aca="false">COUNTIF(P4:P201,"SE-II")</f>
        <v>172</v>
      </c>
      <c r="F219" s="127" t="n">
        <f aca="false">E219/E221</f>
        <v>0.895833333333333</v>
      </c>
      <c r="G219" s="135"/>
      <c r="H219" s="136"/>
      <c r="I219" s="136"/>
      <c r="J219" s="136"/>
      <c r="K219" s="136"/>
      <c r="L219" s="136"/>
      <c r="M219" s="136"/>
      <c r="N219" s="129"/>
      <c r="O219" s="153"/>
      <c r="P219" s="153"/>
      <c r="Q219" s="153"/>
      <c r="R219" s="153"/>
      <c r="S219" s="153"/>
      <c r="T219" s="154"/>
      <c r="U219" s="132"/>
      <c r="X219" s="3"/>
    </row>
    <row r="220" customFormat="false" ht="12.8" hidden="false" customHeight="false" outlineLevel="0" collapsed="false">
      <c r="A220" s="2"/>
      <c r="B220" s="138"/>
      <c r="C220" s="138"/>
      <c r="D220" s="125" t="s">
        <v>438</v>
      </c>
      <c r="E220" s="126" t="n">
        <f aca="false">COUNTIF(P4:P201,"ECP")</f>
        <v>3</v>
      </c>
      <c r="F220" s="127" t="n">
        <f aca="false">E220/E221</f>
        <v>0.015625</v>
      </c>
      <c r="G220" s="128"/>
      <c r="H220" s="129"/>
      <c r="I220" s="129"/>
      <c r="J220" s="129"/>
      <c r="K220" s="129"/>
      <c r="L220" s="129"/>
      <c r="M220" s="129"/>
      <c r="N220" s="129"/>
      <c r="O220" s="155"/>
      <c r="P220" s="156"/>
      <c r="Q220" s="3"/>
      <c r="R220" s="130"/>
      <c r="S220" s="130"/>
      <c r="T220" s="157"/>
      <c r="U220" s="132"/>
      <c r="X220" s="3"/>
    </row>
    <row r="221" customFormat="false" ht="12.8" hidden="false" customHeight="false" outlineLevel="0" collapsed="false">
      <c r="A221" s="138"/>
      <c r="B221" s="138"/>
      <c r="C221" s="138"/>
      <c r="D221" s="139" t="s">
        <v>439</v>
      </c>
      <c r="E221" s="158" t="n">
        <f aca="false">SUM(E218:E220)</f>
        <v>192</v>
      </c>
      <c r="F221" s="159" t="n">
        <f aca="false">SUM(F218:F220)</f>
        <v>1</v>
      </c>
      <c r="G221" s="128"/>
      <c r="H221" s="129"/>
      <c r="I221" s="129"/>
      <c r="J221" s="129"/>
      <c r="K221" s="129"/>
      <c r="L221" s="129"/>
      <c r="M221" s="129"/>
      <c r="N221" s="129"/>
      <c r="O221" s="160"/>
      <c r="P221" s="161"/>
      <c r="Q221" s="161"/>
      <c r="R221" s="161"/>
      <c r="S221" s="161"/>
      <c r="T221" s="162"/>
      <c r="U221" s="132"/>
      <c r="X221" s="3"/>
    </row>
    <row r="222" customFormat="false" ht="12.8" hidden="false" customHeight="false" outlineLevel="0" collapsed="false">
      <c r="A222" s="138"/>
      <c r="B222" s="138"/>
      <c r="C222" s="138"/>
      <c r="D222" s="142"/>
      <c r="E222" s="163"/>
      <c r="F222" s="164"/>
      <c r="G222" s="128"/>
      <c r="H222" s="129"/>
      <c r="I222" s="129"/>
      <c r="J222" s="129"/>
      <c r="K222" s="129"/>
      <c r="L222" s="129"/>
      <c r="M222" s="129"/>
      <c r="N222" s="129"/>
      <c r="O222" s="160"/>
      <c r="P222" s="161"/>
      <c r="Q222" s="161"/>
      <c r="R222" s="161"/>
      <c r="S222" s="161"/>
      <c r="T222" s="162"/>
      <c r="U222" s="132"/>
      <c r="X222" s="3"/>
    </row>
    <row r="223" customFormat="false" ht="12.8" hidden="false" customHeight="false" outlineLevel="0" collapsed="false">
      <c r="A223" s="2"/>
      <c r="D223" s="165" t="s">
        <v>440</v>
      </c>
      <c r="E223" s="166" t="s">
        <v>429</v>
      </c>
      <c r="F223" s="167" t="s">
        <v>430</v>
      </c>
      <c r="G223" s="168"/>
      <c r="H223" s="169"/>
      <c r="I223" s="169"/>
      <c r="J223" s="169"/>
      <c r="K223" s="169"/>
      <c r="L223" s="169"/>
      <c r="M223" s="169"/>
      <c r="N223" s="157"/>
      <c r="U223" s="132"/>
    </row>
    <row r="224" customFormat="false" ht="12.8" hidden="false" customHeight="false" outlineLevel="0" collapsed="false">
      <c r="A224" s="2"/>
      <c r="D224" s="125" t="s">
        <v>438</v>
      </c>
      <c r="E224" s="170" t="n">
        <f aca="false">COUNTIF(P4:P201,"ECP-E")</f>
        <v>2</v>
      </c>
      <c r="F224" s="171" t="n">
        <f aca="false">E224/E225</f>
        <v>1</v>
      </c>
      <c r="G224" s="168"/>
      <c r="H224" s="169"/>
      <c r="I224" s="169"/>
      <c r="J224" s="169"/>
      <c r="K224" s="169"/>
      <c r="L224" s="169"/>
      <c r="M224" s="169"/>
      <c r="N224" s="157"/>
      <c r="U224" s="132"/>
    </row>
    <row r="225" customFormat="false" ht="12.8" hidden="false" customHeight="false" outlineLevel="0" collapsed="false">
      <c r="A225" s="2"/>
      <c r="D225" s="139" t="s">
        <v>439</v>
      </c>
      <c r="E225" s="170" t="n">
        <f aca="false">SUM(E224)</f>
        <v>2</v>
      </c>
      <c r="F225" s="171" t="n">
        <f aca="false">F224</f>
        <v>1</v>
      </c>
      <c r="G225" s="168"/>
      <c r="H225" s="169"/>
      <c r="I225" s="169"/>
      <c r="J225" s="169"/>
      <c r="K225" s="169"/>
      <c r="L225" s="169"/>
      <c r="M225" s="169"/>
      <c r="N225" s="157"/>
      <c r="U225" s="132"/>
    </row>
    <row r="226" customFormat="false" ht="12.8" hidden="false" customHeight="false" outlineLevel="0" collapsed="false">
      <c r="A226" s="2"/>
      <c r="E226" s="172"/>
      <c r="F226" s="168"/>
      <c r="G226" s="168"/>
      <c r="H226" s="169"/>
      <c r="I226" s="169"/>
      <c r="J226" s="169"/>
      <c r="K226" s="169"/>
      <c r="L226" s="169"/>
      <c r="M226" s="169"/>
      <c r="N226" s="157"/>
      <c r="U226" s="132"/>
    </row>
    <row r="227" customFormat="false" ht="12.8" hidden="false" customHeight="false" outlineLevel="0" collapsed="false">
      <c r="A227" s="2"/>
      <c r="D227" s="144" t="s">
        <v>17</v>
      </c>
      <c r="E227" s="145"/>
      <c r="F227" s="146" t="s">
        <v>430</v>
      </c>
      <c r="G227" s="168"/>
      <c r="H227" s="169"/>
      <c r="I227" s="169"/>
      <c r="J227" s="169"/>
      <c r="K227" s="169"/>
      <c r="L227" s="169"/>
      <c r="M227" s="169"/>
      <c r="N227" s="157"/>
      <c r="U227" s="132"/>
    </row>
    <row r="228" customFormat="false" ht="12.8" hidden="false" customHeight="false" outlineLevel="0" collapsed="false">
      <c r="A228" s="2"/>
      <c r="D228" s="173" t="s">
        <v>50</v>
      </c>
      <c r="E228" s="126" t="n">
        <f aca="false">COUNTIF(AA4:AA201,"Homologado")</f>
        <v>1</v>
      </c>
      <c r="F228" s="127" t="n">
        <f aca="false">E228/E232</f>
        <v>0.00512820512820513</v>
      </c>
      <c r="G228" s="168"/>
      <c r="H228" s="169"/>
      <c r="I228" s="169"/>
      <c r="J228" s="169"/>
      <c r="K228" s="169"/>
      <c r="L228" s="169"/>
      <c r="M228" s="169"/>
      <c r="N228" s="157"/>
      <c r="U228" s="132"/>
    </row>
    <row r="229" customFormat="false" ht="12.8" hidden="false" customHeight="false" outlineLevel="0" collapsed="false">
      <c r="A229" s="2"/>
      <c r="D229" s="173" t="s">
        <v>441</v>
      </c>
      <c r="E229" s="126" t="n">
        <f aca="false">COUNTIF(AA4:AA201,"Não homologado")</f>
        <v>4</v>
      </c>
      <c r="F229" s="127" t="n">
        <f aca="false">E229/E232</f>
        <v>0.0205128205128205</v>
      </c>
      <c r="G229" s="168"/>
      <c r="H229" s="169"/>
      <c r="I229" s="169"/>
      <c r="J229" s="169"/>
      <c r="K229" s="169"/>
      <c r="L229" s="169"/>
      <c r="M229" s="169"/>
      <c r="N229" s="157"/>
      <c r="U229" s="132"/>
    </row>
    <row r="230" customFormat="false" ht="12.8" hidden="false" customHeight="false" outlineLevel="0" collapsed="false">
      <c r="A230" s="2"/>
      <c r="D230" s="173" t="s">
        <v>85</v>
      </c>
      <c r="E230" s="126" t="n">
        <f aca="false">COUNTIF(AA4:AA201,"Homologado e não reconhecido")</f>
        <v>21</v>
      </c>
      <c r="F230" s="127" t="n">
        <f aca="false">E230/E232</f>
        <v>0.107692307692308</v>
      </c>
      <c r="G230" s="168"/>
      <c r="H230" s="169"/>
      <c r="I230" s="169"/>
      <c r="J230" s="169"/>
      <c r="K230" s="169"/>
      <c r="L230" s="169"/>
      <c r="M230" s="169"/>
      <c r="N230" s="157"/>
      <c r="U230" s="132"/>
    </row>
    <row r="231" customFormat="false" ht="12.8" hidden="false" customHeight="false" outlineLevel="0" collapsed="false">
      <c r="A231" s="2"/>
      <c r="D231" s="173" t="s">
        <v>442</v>
      </c>
      <c r="E231" s="126" t="n">
        <f aca="false">COUNTIF(AA4:AA201,"Homologado e reconhecido")</f>
        <v>169</v>
      </c>
      <c r="F231" s="127" t="n">
        <f aca="false">E231/E232</f>
        <v>0.866666666666667</v>
      </c>
      <c r="G231" s="168"/>
      <c r="H231" s="169"/>
      <c r="I231" s="169"/>
      <c r="J231" s="169"/>
      <c r="K231" s="169"/>
      <c r="L231" s="169"/>
      <c r="M231" s="169"/>
      <c r="N231" s="157"/>
      <c r="U231" s="132"/>
    </row>
    <row r="232" customFormat="false" ht="12.8" hidden="false" customHeight="false" outlineLevel="0" collapsed="false">
      <c r="A232" s="2"/>
      <c r="D232" s="174" t="s">
        <v>443</v>
      </c>
      <c r="E232" s="175" t="n">
        <f aca="false">SUM(E228:E231)</f>
        <v>195</v>
      </c>
      <c r="F232" s="176" t="n">
        <f aca="false">SUM(F227:F231)</f>
        <v>1</v>
      </c>
      <c r="G232" s="168"/>
      <c r="H232" s="169"/>
      <c r="I232" s="169"/>
      <c r="J232" s="169"/>
      <c r="K232" s="169"/>
      <c r="L232" s="169"/>
      <c r="M232" s="169"/>
      <c r="N232" s="157"/>
      <c r="U232" s="132"/>
    </row>
    <row r="233" customFormat="false" ht="12.8" hidden="false" customHeight="false" outlineLevel="0" collapsed="false">
      <c r="E233" s="172"/>
      <c r="F233" s="168"/>
      <c r="G233" s="168"/>
      <c r="H233" s="169"/>
      <c r="I233" s="169"/>
      <c r="J233" s="169"/>
      <c r="K233" s="169"/>
      <c r="L233" s="169"/>
      <c r="M233" s="169"/>
      <c r="N233" s="157"/>
      <c r="U233" s="132"/>
    </row>
    <row r="234" customFormat="false" ht="12.8" hidden="false" customHeight="false" outlineLevel="0" collapsed="false">
      <c r="D234" s="177" t="s">
        <v>444</v>
      </c>
      <c r="E234" s="145" t="n">
        <v>2020</v>
      </c>
      <c r="F234" s="178" t="s">
        <v>430</v>
      </c>
      <c r="G234" s="179"/>
    </row>
    <row r="235" customFormat="false" ht="12.75" hidden="false" customHeight="true" outlineLevel="0" collapsed="false">
      <c r="D235" s="180" t="s">
        <v>445</v>
      </c>
      <c r="E235" s="126" t="n">
        <f aca="false">COUNTIF(K2:K201,"Jan/20")</f>
        <v>5</v>
      </c>
      <c r="F235" s="181" t="n">
        <f aca="false">E235/E247</f>
        <v>0.0268817204301075</v>
      </c>
      <c r="G235" s="179"/>
    </row>
    <row r="236" customFormat="false" ht="13.5" hidden="false" customHeight="true" outlineLevel="0" collapsed="false">
      <c r="D236" s="180" t="s">
        <v>446</v>
      </c>
      <c r="E236" s="126" t="n">
        <f aca="false">COUNTIF(K3:K201,"fev/20")</f>
        <v>10</v>
      </c>
      <c r="F236" s="181" t="n">
        <f aca="false">E236/E247</f>
        <v>0.0537634408602151</v>
      </c>
      <c r="G236" s="179"/>
    </row>
    <row r="237" customFormat="false" ht="12.8" hidden="false" customHeight="false" outlineLevel="0" collapsed="false">
      <c r="D237" s="180" t="s">
        <v>447</v>
      </c>
      <c r="E237" s="126" t="n">
        <f aca="false">COUNTIF(K4:K201,"Mar/20")</f>
        <v>26</v>
      </c>
      <c r="F237" s="181" t="n">
        <f aca="false">E237/E247</f>
        <v>0.139784946236559</v>
      </c>
      <c r="G237" s="179"/>
      <c r="I237" s="169"/>
    </row>
    <row r="238" customFormat="false" ht="12.8" hidden="false" customHeight="false" outlineLevel="0" collapsed="false">
      <c r="D238" s="180" t="s">
        <v>448</v>
      </c>
      <c r="E238" s="126" t="n">
        <f aca="false">COUNTIF(K5:K201,"Abr/20")</f>
        <v>23</v>
      </c>
      <c r="F238" s="181" t="n">
        <f aca="false">E238/E247</f>
        <v>0.123655913978495</v>
      </c>
      <c r="G238" s="179"/>
    </row>
    <row r="239" customFormat="false" ht="12.8" hidden="false" customHeight="false" outlineLevel="0" collapsed="false">
      <c r="D239" s="180" t="s">
        <v>449</v>
      </c>
      <c r="E239" s="126" t="n">
        <f aca="false">COUNTIF(K6:K201,"Mai/20")</f>
        <v>31</v>
      </c>
      <c r="F239" s="181" t="n">
        <f aca="false">E239/E247</f>
        <v>0.166666666666667</v>
      </c>
      <c r="G239" s="179"/>
    </row>
    <row r="240" customFormat="false" ht="12.8" hidden="false" customHeight="false" outlineLevel="0" collapsed="false">
      <c r="D240" s="180" t="s">
        <v>450</v>
      </c>
      <c r="E240" s="126" t="n">
        <f aca="false">COUNTIF(K7:K201,"Jun/20")</f>
        <v>7</v>
      </c>
      <c r="F240" s="181" t="n">
        <f aca="false">E240/E247</f>
        <v>0.0376344086021505</v>
      </c>
      <c r="G240" s="179"/>
    </row>
    <row r="241" customFormat="false" ht="12.8" hidden="false" customHeight="false" outlineLevel="0" collapsed="false">
      <c r="D241" s="180" t="s">
        <v>451</v>
      </c>
      <c r="E241" s="126" t="n">
        <f aca="false">COUNTIF(K8:K201,"Jul/20")</f>
        <v>0</v>
      </c>
      <c r="F241" s="181" t="n">
        <f aca="false">E241/E247</f>
        <v>0</v>
      </c>
      <c r="G241" s="179"/>
    </row>
    <row r="242" customFormat="false" ht="12.8" hidden="false" customHeight="false" outlineLevel="0" collapsed="false">
      <c r="D242" s="180" t="s">
        <v>452</v>
      </c>
      <c r="E242" s="126" t="n">
        <f aca="false">COUNTIF(K9:K201,"Ago/20")</f>
        <v>8</v>
      </c>
      <c r="F242" s="181" t="n">
        <f aca="false">E242/E247</f>
        <v>0.0430107526881721</v>
      </c>
      <c r="G242" s="179"/>
    </row>
    <row r="243" customFormat="false" ht="12.8" hidden="false" customHeight="false" outlineLevel="0" collapsed="false">
      <c r="D243" s="180" t="s">
        <v>453</v>
      </c>
      <c r="E243" s="126" t="n">
        <f aca="false">COUNTIF(K10:K201,"Set/20")</f>
        <v>2</v>
      </c>
      <c r="F243" s="181" t="n">
        <f aca="false">E243/E247</f>
        <v>0.010752688172043</v>
      </c>
      <c r="G243" s="179"/>
    </row>
    <row r="244" customFormat="false" ht="12.8" hidden="false" customHeight="false" outlineLevel="0" collapsed="false">
      <c r="D244" s="180" t="s">
        <v>454</v>
      </c>
      <c r="E244" s="126" t="n">
        <f aca="false">COUNTIF(K11:K201,"Out/20")</f>
        <v>35</v>
      </c>
      <c r="F244" s="181" t="n">
        <f aca="false">E244/E247</f>
        <v>0.188172043010753</v>
      </c>
      <c r="G244" s="179"/>
    </row>
    <row r="245" customFormat="false" ht="12.8" hidden="false" customHeight="false" outlineLevel="0" collapsed="false">
      <c r="D245" s="180" t="s">
        <v>455</v>
      </c>
      <c r="E245" s="126" t="n">
        <f aca="false">COUNTIF(K12:K201,"Nov/20")</f>
        <v>33</v>
      </c>
      <c r="F245" s="181" t="n">
        <f aca="false">E245/E247</f>
        <v>0.17741935483871</v>
      </c>
      <c r="G245" s="179"/>
    </row>
    <row r="246" customFormat="false" ht="12.8" hidden="false" customHeight="false" outlineLevel="0" collapsed="false">
      <c r="D246" s="180" t="s">
        <v>456</v>
      </c>
      <c r="E246" s="126" t="n">
        <f aca="false">COUNTIF(K14:K201,"dez/20")</f>
        <v>6</v>
      </c>
      <c r="F246" s="181" t="n">
        <f aca="false">E246/E247</f>
        <v>0.032258064516129</v>
      </c>
      <c r="G246" s="179"/>
    </row>
    <row r="247" customFormat="false" ht="12.8" hidden="false" customHeight="false" outlineLevel="0" collapsed="false">
      <c r="D247" s="182" t="s">
        <v>457</v>
      </c>
      <c r="E247" s="126" t="n">
        <f aca="false">SUM(E235:E246)</f>
        <v>186</v>
      </c>
      <c r="F247" s="183" t="n">
        <f aca="false">SUM(F235:F246)</f>
        <v>1</v>
      </c>
      <c r="G247" s="184"/>
    </row>
    <row r="248" customFormat="false" ht="12.8" hidden="false" customHeight="false" outlineLevel="0" collapsed="false">
      <c r="D248" s="185"/>
      <c r="E248" s="179"/>
      <c r="F248" s="179"/>
      <c r="G248" s="179"/>
    </row>
    <row r="249" customFormat="false" ht="12.8" hidden="false" customHeight="false" outlineLevel="0" collapsed="false">
      <c r="D249" s="186" t="s">
        <v>458</v>
      </c>
      <c r="E249" s="187"/>
      <c r="F249" s="188"/>
      <c r="G249" s="189"/>
    </row>
    <row r="250" customFormat="false" ht="12.8" hidden="false" customHeight="false" outlineLevel="0" collapsed="false">
      <c r="D250" s="137" t="s">
        <v>459</v>
      </c>
      <c r="E250" s="126" t="n">
        <f aca="false">COUNTIF(M4:M201,"1")</f>
        <v>2</v>
      </c>
      <c r="F250" s="190" t="n">
        <f aca="false">E250/E257</f>
        <v>0.0102564102564103</v>
      </c>
      <c r="G250" s="189"/>
    </row>
    <row r="251" customFormat="false" ht="12.8" hidden="false" customHeight="false" outlineLevel="0" collapsed="false">
      <c r="D251" s="137" t="s">
        <v>460</v>
      </c>
      <c r="E251" s="126" t="n">
        <f aca="false">COUNTIF(M4:M201,"2")</f>
        <v>36</v>
      </c>
      <c r="F251" s="190" t="n">
        <f aca="false">E251/E257</f>
        <v>0.184615384615385</v>
      </c>
      <c r="G251" s="189"/>
    </row>
    <row r="252" customFormat="false" ht="12.8" hidden="false" customHeight="false" outlineLevel="0" collapsed="false">
      <c r="D252" s="137" t="s">
        <v>461</v>
      </c>
      <c r="E252" s="126" t="n">
        <f aca="false">COUNTIF(M4:M201,"3")</f>
        <v>37</v>
      </c>
      <c r="F252" s="190" t="n">
        <f aca="false">E252/E257</f>
        <v>0.18974358974359</v>
      </c>
      <c r="G252" s="189"/>
    </row>
    <row r="253" customFormat="false" ht="12.8" hidden="false" customHeight="false" outlineLevel="0" collapsed="false">
      <c r="D253" s="137" t="s">
        <v>462</v>
      </c>
      <c r="E253" s="126" t="n">
        <f aca="false">COUNTIF(M4:M201,"4")</f>
        <v>36</v>
      </c>
      <c r="F253" s="190" t="n">
        <f aca="false">E253/E257</f>
        <v>0.184615384615385</v>
      </c>
      <c r="G253" s="189"/>
    </row>
    <row r="254" customFormat="false" ht="12.8" hidden="false" customHeight="false" outlineLevel="0" collapsed="false">
      <c r="D254" s="137" t="s">
        <v>463</v>
      </c>
      <c r="E254" s="126" t="n">
        <f aca="false">COUNTIF(M4:M201,"5")</f>
        <v>35</v>
      </c>
      <c r="F254" s="190" t="n">
        <f aca="false">E254/E257</f>
        <v>0.179487179487179</v>
      </c>
      <c r="G254" s="189"/>
    </row>
    <row r="255" customFormat="false" ht="12.8" hidden="false" customHeight="false" outlineLevel="0" collapsed="false">
      <c r="D255" s="137" t="s">
        <v>464</v>
      </c>
      <c r="E255" s="126" t="n">
        <f aca="false">COUNTIF(M4:M201,"6")</f>
        <v>45</v>
      </c>
      <c r="F255" s="190" t="n">
        <f aca="false">E255/E257</f>
        <v>0.230769230769231</v>
      </c>
      <c r="G255" s="189"/>
    </row>
    <row r="256" customFormat="false" ht="12.8" hidden="false" customHeight="false" outlineLevel="0" collapsed="false">
      <c r="D256" s="137" t="s">
        <v>465</v>
      </c>
      <c r="E256" s="126" t="n">
        <f aca="false">COUNTIF(M4:M201,"7")</f>
        <v>4</v>
      </c>
      <c r="F256" s="190" t="n">
        <f aca="false">E256/E257</f>
        <v>0.0205128205128205</v>
      </c>
      <c r="G256" s="189"/>
    </row>
    <row r="257" customFormat="false" ht="12.8" hidden="false" customHeight="false" outlineLevel="0" collapsed="false">
      <c r="D257" s="144" t="s">
        <v>466</v>
      </c>
      <c r="E257" s="145" t="n">
        <f aca="false">SUM(E250:E256)</f>
        <v>195</v>
      </c>
      <c r="F257" s="191" t="n">
        <f aca="false">SUM(F250:F256)</f>
        <v>1</v>
      </c>
      <c r="G257" s="189"/>
    </row>
  </sheetData>
  <autoFilter ref="A3:AB132"/>
  <mergeCells count="2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U2"/>
    <mergeCell ref="V2:Z2"/>
    <mergeCell ref="AA2:AA3"/>
    <mergeCell ref="AB2:AB3"/>
    <mergeCell ref="AC2:AC3"/>
  </mergeCells>
  <conditionalFormatting sqref="G27:G33 N4:N203">
    <cfRule type="cellIs" priority="2" operator="lessThan" aboveAverage="0" equalAverage="0" bottom="0" percent="0" rank="0" text="" dxfId="0">
      <formula>#ref!</formula>
    </cfRule>
    <cfRule type="cellIs" priority="3" operator="greaterThan" aboveAverage="0" equalAverage="0" bottom="0" percent="0" rank="0" text="" dxfId="1">
      <formula>#ref!</formula>
    </cfRule>
  </conditionalFormatting>
  <printOptions headings="false" gridLines="false" gridLinesSet="true" horizontalCentered="true" verticalCentered="false"/>
  <pageMargins left="0.196527777777778" right="0" top="0.39375" bottom="0.39375" header="0.196527777777778" footer="0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8067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2019-04-25T21:41:52Z</dcterms:created>
  <dc:creator>Arno Avelino Schussler</dc:creator>
  <dc:description/>
  <dc:language>pt-BR</dc:language>
  <cp:lastModifiedBy/>
  <dcterms:modified xsi:type="dcterms:W3CDTF">2021-06-23T18:55:05Z</dcterms:modified>
  <cp:revision>239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